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lohovaa\Desktop\Turecký dom, obnova, Min. kultúry SR\"/>
    </mc:Choice>
  </mc:AlternateContent>
  <xr:revisionPtr revIDLastSave="0" documentId="8_{2D1B4693-7B7E-44C9-BFC1-3CA79A3E46B0}" xr6:coauthVersionLast="32" xr6:coauthVersionMax="32" xr10:uidLastSave="{00000000-0000-0000-0000-000000000000}"/>
  <bookViews>
    <workbookView xWindow="0" yWindow="30" windowWidth="7485" windowHeight="4140" xr2:uid="{00000000-000D-0000-FFFF-FFFF00000000}"/>
  </bookViews>
  <sheets>
    <sheet name="Kryci list" sheetId="3" r:id="rId1"/>
    <sheet name="Prehlad" sheetId="5" r:id="rId2"/>
  </sheets>
  <definedNames>
    <definedName name="_xlnm._FilterDatabase" hidden="1">#REF!</definedName>
    <definedName name="fakt1R">#REF!</definedName>
    <definedName name="_xlnm.Print_Titles" localSheetId="1">Prehlad!$9:$12</definedName>
    <definedName name="_xlnm.Print_Area" localSheetId="0">'Kryci list'!$A:$J</definedName>
    <definedName name="_xlnm.Print_Area" localSheetId="1">Prehlad!$A:$O</definedName>
  </definedNames>
  <calcPr calcId="162913"/>
</workbook>
</file>

<file path=xl/calcChain.xml><?xml version="1.0" encoding="utf-8"?>
<calcChain xmlns="http://schemas.openxmlformats.org/spreadsheetml/2006/main">
  <c r="L23" i="3" l="1"/>
  <c r="I30" i="3"/>
  <c r="J30" i="3" s="1"/>
  <c r="W147" i="5"/>
  <c r="N147" i="5"/>
  <c r="L146" i="5"/>
  <c r="L145" i="5"/>
  <c r="L144" i="5"/>
  <c r="W141" i="5"/>
  <c r="N141" i="5"/>
  <c r="L139" i="5"/>
  <c r="L138" i="5"/>
  <c r="W135" i="5"/>
  <c r="N135" i="5"/>
  <c r="L133" i="5"/>
  <c r="L132" i="5"/>
  <c r="L131" i="5"/>
  <c r="L130" i="5"/>
  <c r="W125" i="5"/>
  <c r="N125" i="5"/>
  <c r="L123" i="5"/>
  <c r="L125" i="5" s="1"/>
  <c r="W120" i="5"/>
  <c r="L118" i="5"/>
  <c r="L120" i="5" s="1"/>
  <c r="N117" i="5"/>
  <c r="N120" i="5" s="1"/>
  <c r="W113" i="5"/>
  <c r="L111" i="5"/>
  <c r="L110" i="5"/>
  <c r="N109" i="5"/>
  <c r="N113" i="5" s="1"/>
  <c r="L106" i="5"/>
  <c r="L103" i="5"/>
  <c r="L102" i="5"/>
  <c r="L101" i="5"/>
  <c r="L100" i="5"/>
  <c r="L99" i="5"/>
  <c r="L96" i="5"/>
  <c r="L95" i="5"/>
  <c r="L94" i="5"/>
  <c r="L93" i="5"/>
  <c r="W90" i="5"/>
  <c r="N90" i="5"/>
  <c r="L90" i="5"/>
  <c r="E90" i="5"/>
  <c r="W86" i="5"/>
  <c r="N86" i="5"/>
  <c r="L84" i="5"/>
  <c r="L83" i="5"/>
  <c r="L81" i="5"/>
  <c r="L74" i="5"/>
  <c r="L70" i="5"/>
  <c r="W57" i="5"/>
  <c r="N48" i="5"/>
  <c r="N47" i="5"/>
  <c r="N46" i="5"/>
  <c r="N45" i="5"/>
  <c r="L44" i="5"/>
  <c r="N43" i="5"/>
  <c r="L43" i="5"/>
  <c r="N42" i="5"/>
  <c r="L42" i="5"/>
  <c r="N41" i="5"/>
  <c r="N40" i="5"/>
  <c r="N39" i="5"/>
  <c r="L39" i="5"/>
  <c r="N38" i="5"/>
  <c r="L38" i="5"/>
  <c r="L37" i="5"/>
  <c r="W34" i="5"/>
  <c r="N34" i="5"/>
  <c r="L33" i="5"/>
  <c r="L32" i="5"/>
  <c r="L31" i="5"/>
  <c r="L30" i="5"/>
  <c r="W27" i="5"/>
  <c r="N27" i="5"/>
  <c r="L26" i="5"/>
  <c r="L25" i="5"/>
  <c r="L23" i="5"/>
  <c r="L22" i="5"/>
  <c r="W19" i="5"/>
  <c r="N19" i="5"/>
  <c r="L18" i="5"/>
  <c r="L17" i="5"/>
  <c r="L19" i="5" s="1"/>
  <c r="F1" i="3"/>
  <c r="F12" i="3"/>
  <c r="J12" i="3"/>
  <c r="F13" i="3"/>
  <c r="J13" i="3"/>
  <c r="F14" i="3"/>
  <c r="J14" i="3"/>
  <c r="F18" i="3"/>
  <c r="F19" i="3"/>
  <c r="J20" i="3"/>
  <c r="L86" i="5" l="1"/>
  <c r="L27" i="5"/>
  <c r="E120" i="5"/>
  <c r="L34" i="5"/>
  <c r="L59" i="5" s="1"/>
  <c r="L57" i="5"/>
  <c r="E57" i="5"/>
  <c r="N149" i="5"/>
  <c r="L135" i="5"/>
  <c r="L149" i="5" s="1"/>
  <c r="E27" i="5"/>
  <c r="W59" i="5"/>
  <c r="L113" i="5"/>
  <c r="E135" i="5"/>
  <c r="E141" i="5"/>
  <c r="L141" i="5"/>
  <c r="L147" i="5"/>
  <c r="N59" i="5"/>
  <c r="E34" i="5"/>
  <c r="N57" i="5"/>
  <c r="W149" i="5"/>
  <c r="E113" i="5"/>
  <c r="E19" i="5"/>
  <c r="E125" i="5"/>
  <c r="E147" i="5"/>
  <c r="E86" i="5"/>
  <c r="E16" i="3"/>
  <c r="W151" i="5" l="1"/>
  <c r="E59" i="5"/>
  <c r="E17" i="3"/>
  <c r="E20" i="3" s="1"/>
  <c r="D17" i="3"/>
  <c r="N151" i="5"/>
  <c r="E149" i="5"/>
  <c r="L151" i="5"/>
  <c r="F17" i="3" l="1"/>
  <c r="D16" i="3"/>
  <c r="E151" i="5"/>
  <c r="F16" i="3" l="1"/>
  <c r="F20" i="3" s="1"/>
  <c r="D20" i="3"/>
  <c r="F22" i="3" l="1"/>
  <c r="F25" i="3"/>
  <c r="J23" i="3"/>
  <c r="J26" i="3" s="1"/>
  <c r="F26" i="3" l="1"/>
  <c r="J28" i="3" s="1"/>
  <c r="I29" i="3" s="1"/>
  <c r="J29" i="3" s="1"/>
  <c r="J31" i="3" s="1"/>
</calcChain>
</file>

<file path=xl/sharedStrings.xml><?xml version="1.0" encoding="utf-8"?>
<sst xmlns="http://schemas.openxmlformats.org/spreadsheetml/2006/main" count="849" uniqueCount="363">
  <si>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</si>
  <si>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</si>
  <si>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</si>
  <si>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</si>
  <si>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</si>
  <si>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</si>
  <si>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</si>
  <si>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</si>
  <si>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</si>
  <si>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</si>
  <si>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</si>
  <si>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</si>
  <si>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</si>
  <si>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</si>
  <si>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</si>
  <si>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</si>
  <si>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</si>
  <si>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</si>
  <si>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</si>
  <si>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</si>
  <si>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Dňa:</t>
  </si>
  <si>
    <t>VF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</si>
  <si>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</si>
  <si>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</si>
  <si>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</si>
  <si>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</si>
  <si>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</si>
  <si>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</si>
  <si>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</si>
  <si>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</si>
  <si>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</si>
  <si>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</si>
  <si>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</si>
  <si>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</si>
  <si>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</si>
  <si>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</si>
  <si>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</si>
  <si>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</si>
  <si>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</si>
  <si>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</si>
  <si>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</si>
  <si>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</si>
  <si>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</si>
  <si>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</si>
  <si>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</si>
  <si>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</si>
  <si>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</si>
  <si>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>podpis:</t>
  </si>
  <si>
    <t>dátum:</t>
  </si>
  <si>
    <t>F</t>
  </si>
  <si>
    <t>odberateľ, obstarávateľ</t>
  </si>
  <si>
    <t>dodávateľ, zhotoviteľ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</si>
  <si>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</si>
  <si>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</si>
  <si>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</si>
  <si>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</si>
  <si>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</si>
  <si>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</si>
  <si>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</si>
  <si>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</si>
  <si>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</si>
  <si>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</si>
  <si>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</si>
  <si>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</si>
  <si>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</si>
  <si>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</si>
  <si>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</si>
  <si>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</si>
  <si>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</si>
  <si>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</si>
  <si>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</si>
  <si>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</si>
  <si>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</si>
  <si>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</si>
  <si>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</si>
  <si>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</si>
  <si>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</si>
  <si>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</si>
  <si>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</si>
  <si>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</si>
  <si>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</si>
  <si>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</si>
  <si>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</si>
  <si>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</si>
  <si>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</si>
  <si>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</si>
  <si>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</si>
  <si>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</si>
  <si>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</si>
  <si>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</si>
  <si>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</si>
  <si>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</si>
  <si>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Odberateľ: Mestský úrad Senec,  Mierové námestie  8   90301 SENEC</t>
  </si>
  <si>
    <t>Projektant: ING.ARCH. Tomáš  DEHELÁN</t>
  </si>
  <si>
    <t>Objekt : SO 01 - Nová strecha</t>
  </si>
  <si>
    <t>Ceny</t>
  </si>
  <si>
    <t>Mestský úrad Senec,  Mierové námestie  8   90301 SENEC</t>
  </si>
  <si>
    <t>ING.ARCH. Tomáš  DEHELÁN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</si>
  <si>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</si>
  <si>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</si>
  <si>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</si>
  <si>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</si>
  <si>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</si>
  <si>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</si>
  <si>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</si>
  <si>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</si>
  <si>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</si>
  <si>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</si>
  <si>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</si>
  <si>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</si>
  <si>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3 - ZVISLÉ A KOMPLETNÉ KONŠTRUKCIE</t>
  </si>
  <si>
    <t>011</t>
  </si>
  <si>
    <t>Priečky SUPERTHERM 11,5 P+D  P10   hr. 100mm</t>
  </si>
  <si>
    <t>m2</t>
  </si>
  <si>
    <t xml:space="preserve">                    </t>
  </si>
  <si>
    <t>45.25.50</t>
  </si>
  <si>
    <t xml:space="preserve">34224-4160   </t>
  </si>
  <si>
    <t>Steny a priečky SUPERTHERM 17,5 P+D hr. 175 mm</t>
  </si>
  <si>
    <t xml:space="preserve">3 - ZVISLÉ A KOMPLETNÉ KONŠTRUKCIE  spolu: </t>
  </si>
  <si>
    <t>4 - VODOROVNÉ KONŠTRUKCIE</t>
  </si>
  <si>
    <t xml:space="preserve">41132-1313   </t>
  </si>
  <si>
    <t>Stropy doskové zo železobetónu tr. B 20</t>
  </si>
  <si>
    <t>m3</t>
  </si>
  <si>
    <t>45.25.32</t>
  </si>
  <si>
    <t xml:space="preserve">41135-4171   </t>
  </si>
  <si>
    <t>Podperná konštr. stropov pre zaťaženie do 5 kPa zhotovenie</t>
  </si>
  <si>
    <t xml:space="preserve">41135-4172   </t>
  </si>
  <si>
    <t>Podperná konštr. stropov pre zaťaženie do 5 kPa odstránenie</t>
  </si>
  <si>
    <t xml:space="preserve">41135-4258   </t>
  </si>
  <si>
    <t>Debnenie stropov zabud. ocel. rebr. povr. pozink. v. vlny 50 cm hr. 1,5 mm</t>
  </si>
  <si>
    <t xml:space="preserve">41135-4271   </t>
  </si>
  <si>
    <t>Príplatok za lôžko z cementovej malty</t>
  </si>
  <si>
    <t xml:space="preserve">4 - VODOROVNÉ KONŠTRUKCIE  spolu: </t>
  </si>
  <si>
    <t>6 - ÚPRAVY POVRCHOV, PODLAHY, VÝPLNE</t>
  </si>
  <si>
    <t xml:space="preserve">61247-4112   </t>
  </si>
  <si>
    <t>Omietka vnút. stien zo such.zm. štuková+cem. prednástrek Baumit</t>
  </si>
  <si>
    <t>45.41.10</t>
  </si>
  <si>
    <t xml:space="preserve">62247-6115   </t>
  </si>
  <si>
    <t>Postrek vonk. stien sanačný, systém Parex200 hr. 4 mm</t>
  </si>
  <si>
    <t xml:space="preserve">62247-6317   </t>
  </si>
  <si>
    <t>Omietka vonk. stien sanačná vyrovnávacia zatretá Thermopal GP 11 hr. 20 mm</t>
  </si>
  <si>
    <t xml:space="preserve">62247-6350   </t>
  </si>
  <si>
    <t>Omietka vonk.stien sanačná vrchná jemná SAKRET SOP hr.5 mm</t>
  </si>
  <si>
    <t xml:space="preserve">6 - ÚPRAVY POVRCHOV, PODLAHY, VÝPLNE  spolu: </t>
  </si>
  <si>
    <t>9 - OSTATNÉ KONŠTRUKCIE A PRÁCE</t>
  </si>
  <si>
    <t>003</t>
  </si>
  <si>
    <t xml:space="preserve">94195-5002   </t>
  </si>
  <si>
    <t>Lešenie ľahké prac. pomocné výš. podlahy do 1,9 m</t>
  </si>
  <si>
    <t>45.25.10</t>
  </si>
  <si>
    <t>013</t>
  </si>
  <si>
    <t xml:space="preserve">96203-1133   </t>
  </si>
  <si>
    <t>Búranie priečok z tehál MV, MVC hr. do 15 cm, plocha nad 4 m2</t>
  </si>
  <si>
    <t>45.11.11</t>
  </si>
  <si>
    <t xml:space="preserve">96203-2241   </t>
  </si>
  <si>
    <t>Búranie muriva z tehál na MC alebo otvorov nad 4 m2</t>
  </si>
  <si>
    <t>Búranie schodisk.  konštrukcií  ocel. komplet, predpoklad</t>
  </si>
  <si>
    <t>kus</t>
  </si>
  <si>
    <t xml:space="preserve">96504-3341   </t>
  </si>
  <si>
    <t>Búranie bet. podkl.s poterom hr. do 10 cm nad 4 m2 bez výztuže</t>
  </si>
  <si>
    <t xml:space="preserve">96806-2455   </t>
  </si>
  <si>
    <t>Vybúranie drevených dverových zárubní do 2 m2</t>
  </si>
  <si>
    <t xml:space="preserve">96807-2455   </t>
  </si>
  <si>
    <t>Vybúranie kov. dverných zárubní do 2 m2</t>
  </si>
  <si>
    <t xml:space="preserve">97505-3131   </t>
  </si>
  <si>
    <t>Viacrad. podchytenie stropov v. do 3,5 m zaťaž. do 800 kg/m</t>
  </si>
  <si>
    <t>m</t>
  </si>
  <si>
    <t xml:space="preserve">97606-1111   </t>
  </si>
  <si>
    <t>Vybúranie drevených zábradlí a madiel</t>
  </si>
  <si>
    <t xml:space="preserve">97801-3191   </t>
  </si>
  <si>
    <t>Otlčenie vnút. omietok stien váp. vápenocem. do 100 %</t>
  </si>
  <si>
    <t xml:space="preserve">97801-5291   </t>
  </si>
  <si>
    <t>Otlčenie vonk. omietok váp. vápenocem. zlož. I-IV do 100 %</t>
  </si>
  <si>
    <t xml:space="preserve">97805-9531   </t>
  </si>
  <si>
    <t>Vybúranie obkladov vnút. z obkladačiek plochy nad 2 m2</t>
  </si>
  <si>
    <t xml:space="preserve">97901-1111   </t>
  </si>
  <si>
    <t>Zvislá doprava sute a vybúr. hmôt za prvé podlažie</t>
  </si>
  <si>
    <t>t</t>
  </si>
  <si>
    <t xml:space="preserve">97901-1121   </t>
  </si>
  <si>
    <t>Zvislá doprava sute a vybúr. hmôt za každé ďalšie podlažie</t>
  </si>
  <si>
    <t xml:space="preserve">97908-1111   </t>
  </si>
  <si>
    <t>Odvoz sute a vybúraných hmôt na skládku do 1 km</t>
  </si>
  <si>
    <t xml:space="preserve">97908-1121   </t>
  </si>
  <si>
    <t>Odvoz sute a vybúraných hmôt na skládku každý ďalší 1 km</t>
  </si>
  <si>
    <t xml:space="preserve">97908-2111   </t>
  </si>
  <si>
    <t>Vnútrostavenisková doprava sute a vybúraných hmôt do 10 m</t>
  </si>
  <si>
    <t xml:space="preserve">97908-2121   </t>
  </si>
  <si>
    <t>Vnútrost. doprava sute a vybúraných hmôt každých ďalších 5 m</t>
  </si>
  <si>
    <t xml:space="preserve">97913-1409   </t>
  </si>
  <si>
    <t>014</t>
  </si>
  <si>
    <t xml:space="preserve">99928-1111   </t>
  </si>
  <si>
    <t>Presun hmôt pre opravy v objektoch výšky do 25 m</t>
  </si>
  <si>
    <t xml:space="preserve">9 - OSTATNÉ KONŠTRUKCIE A PRÁCE  spolu: </t>
  </si>
  <si>
    <t xml:space="preserve">PRÁCE A DODÁVKY HSV  spolu: </t>
  </si>
  <si>
    <t>PRÁCE A DODÁVKY PSV</t>
  </si>
  <si>
    <t>713 - Izolácie tepelné</t>
  </si>
  <si>
    <t>713</t>
  </si>
  <si>
    <t xml:space="preserve">71311-1121   </t>
  </si>
  <si>
    <t>Montáž tep. izolácie stropov rovných spodom, pripevnenie drôtom</t>
  </si>
  <si>
    <t>I</t>
  </si>
  <si>
    <t>45.32.11</t>
  </si>
  <si>
    <t>MAT</t>
  </si>
  <si>
    <t xml:space="preserve">631 5A0103   </t>
  </si>
  <si>
    <t>Doska z minerálnej vlny NOBASIL MPN - hr.50 mm</t>
  </si>
  <si>
    <t>26.82.16</t>
  </si>
  <si>
    <t xml:space="preserve">71311-1131   </t>
  </si>
  <si>
    <t>Montáž tep. izolácie stropov rebrových spodom, pripevnenie drôtom</t>
  </si>
  <si>
    <t xml:space="preserve">631 5A0117   </t>
  </si>
  <si>
    <t>Doska z minerálnej vlny NOBASIL MPE - hr.100 mm</t>
  </si>
  <si>
    <t xml:space="preserve">631 5A0118   </t>
  </si>
  <si>
    <t>Doska z minerálnej vlny NOBASIL MPE - hr.120 mm</t>
  </si>
  <si>
    <t xml:space="preserve">71312-1111   </t>
  </si>
  <si>
    <t>Montáž tep. izolácie podláh 1 x položenie</t>
  </si>
  <si>
    <t xml:space="preserve">631 5A3306   </t>
  </si>
  <si>
    <t>Doska izolačná NOBASIL TDN 40 - 500x1000, hr.100 mm</t>
  </si>
  <si>
    <t>Doplnenie tep.izol.nerovností stien -pripevnenie drôtom</t>
  </si>
  <si>
    <t xml:space="preserve">631 5A0123   </t>
  </si>
  <si>
    <t>Doska z minerálnej vlny NOBASIL MPE - hr.200 mm</t>
  </si>
  <si>
    <t>Montáž tep. izolácie stien, doskami nalepením vnútorné</t>
  </si>
  <si>
    <t>Doska z minerálnej vlny NOBASIL MPE - hr.30 mm</t>
  </si>
  <si>
    <t>Doska z minerálnej vlny NOBASIL MPE - hr.20 mm</t>
  </si>
  <si>
    <t xml:space="preserve">631 5A0116   </t>
  </si>
  <si>
    <t>Doska z minerálnej vlny NOBASIL MPE - hr.80 mm</t>
  </si>
  <si>
    <t xml:space="preserve">71319-1120   </t>
  </si>
  <si>
    <t>Izolácia tepelná podláh, stropov, striech vrchom, položením PE fólia</t>
  </si>
  <si>
    <t xml:space="preserve">71319-1221   </t>
  </si>
  <si>
    <t>Izolácia tepelná podláh, obložením stien páskami do 100 mm</t>
  </si>
  <si>
    <t xml:space="preserve">631 5A0704   </t>
  </si>
  <si>
    <t>Pásik okrajový NOBASIL - 1000x100 x15mm</t>
  </si>
  <si>
    <t xml:space="preserve">71319-1410   </t>
  </si>
  <si>
    <t>Izolácia tepelná položenie parozábrany z PE folie /Isotec, Tyvek a pod./ hr 0,1m</t>
  </si>
  <si>
    <t xml:space="preserve">99871-3202   </t>
  </si>
  <si>
    <t>Presun hmôt pre izolácie tepelné v objektoch výšky do 12 m</t>
  </si>
  <si>
    <t xml:space="preserve">713 - Izolácie tepelné  spolu: </t>
  </si>
  <si>
    <t>721</t>
  </si>
  <si>
    <t xml:space="preserve">72123-3221   </t>
  </si>
  <si>
    <t>Strešné vtoky  vodorovný odtok  - D+M vr.odizolovania</t>
  </si>
  <si>
    <t xml:space="preserve">  .  .  </t>
  </si>
  <si>
    <t>762 - Konštrukcie tesárske</t>
  </si>
  <si>
    <t>762</t>
  </si>
  <si>
    <t xml:space="preserve">76233-2110   </t>
  </si>
  <si>
    <t>Montáž krovov viazaných prierez. plocha do 120 cm2</t>
  </si>
  <si>
    <t>45.22.11</t>
  </si>
  <si>
    <t xml:space="preserve">76233-2120   </t>
  </si>
  <si>
    <t>Montáž krovov viazaných prierez. plocha nad 120 do 224 cm2</t>
  </si>
  <si>
    <t xml:space="preserve">76233-2130   </t>
  </si>
  <si>
    <t>Montáž krovov viazaných prierez. plocha nad 224 do 288 cm2</t>
  </si>
  <si>
    <t>Montáž krovov viazaných prierez. plocha nad 450  cm2</t>
  </si>
  <si>
    <t xml:space="preserve">76234-1027   </t>
  </si>
  <si>
    <t>Debnenia striech  z dosiek OSB 3 skrutk. na krokvy P+D hr.25mm</t>
  </si>
  <si>
    <t xml:space="preserve">76234-2451   </t>
  </si>
  <si>
    <t>Montáž latovania- kontralaty</t>
  </si>
  <si>
    <t xml:space="preserve">605 171020   </t>
  </si>
  <si>
    <t>Lata SM 1 do 25cm2 x 200-375cm</t>
  </si>
  <si>
    <t>20.10.10</t>
  </si>
  <si>
    <t xml:space="preserve">76239-5000   </t>
  </si>
  <si>
    <t>Spojovacie a ochranné prostriedky k montáži krovov</t>
  </si>
  <si>
    <t xml:space="preserve">605 151500   </t>
  </si>
  <si>
    <t>Hranoly SM/JD   1SA tr.</t>
  </si>
  <si>
    <t>Hranoly SM/JD 1 SA tr.    300/220mm</t>
  </si>
  <si>
    <t xml:space="preserve">76251-1263   </t>
  </si>
  <si>
    <t>Podlahy podkladové z dosiek OSB  na P+Dhr.15mm</t>
  </si>
  <si>
    <t xml:space="preserve">76251-1266   </t>
  </si>
  <si>
    <t>Podlahy podkladové z OSB dosiek  na P+D hr.20mm</t>
  </si>
  <si>
    <t xml:space="preserve">76259-5000   </t>
  </si>
  <si>
    <t>Spojovacie a ochranné prostriedky k montáži podláh</t>
  </si>
  <si>
    <t>45.42.13</t>
  </si>
  <si>
    <t xml:space="preserve">76282-2120   </t>
  </si>
  <si>
    <t>Montáž stropníc z hranen.reziva pr.pl.cez 144-288cm2</t>
  </si>
  <si>
    <t xml:space="preserve">76282-2130   </t>
  </si>
  <si>
    <t>Montáž stropníc z hran  reziva, pr. pl nad 288 do 450 cm2</t>
  </si>
  <si>
    <t xml:space="preserve">76282-2840   </t>
  </si>
  <si>
    <t>Demontáž stropníc z reziva prier. plochy 450-540 cm2</t>
  </si>
  <si>
    <t xml:space="preserve">76289-5000   </t>
  </si>
  <si>
    <t>Spojovacie a ochranné prostriedky k montáži stropov</t>
  </si>
  <si>
    <t>Hranoly SM/JD 1 SA tr.  stropné trámy</t>
  </si>
  <si>
    <t xml:space="preserve">99876-2202   </t>
  </si>
  <si>
    <t>Presun hmôt pre tesárske konštr. v objektoch  výšky do 12 m</t>
  </si>
  <si>
    <t xml:space="preserve">762 - Konštrukcie tesárske  spolu: </t>
  </si>
  <si>
    <t>764 - Konštrukcie klampiarske</t>
  </si>
  <si>
    <t>764</t>
  </si>
  <si>
    <t>Úprava medzistrešného žlabu</t>
  </si>
  <si>
    <t>celok</t>
  </si>
  <si>
    <t>Demontáž pôvodnej strešnej konštrukcie (plech krytina vr.krovu)</t>
  </si>
  <si>
    <t>Streš. kr. RUUKKI CLASIC C včet.servis.rebr., kompl. D+M strechy</t>
  </si>
  <si>
    <t>45.22.13</t>
  </si>
  <si>
    <t xml:space="preserve">99876-4202   </t>
  </si>
  <si>
    <t>Presun hmôt pre klampiarske konštr. v objektoch  výšky do 12 m</t>
  </si>
  <si>
    <t xml:space="preserve">764 - Konštrukcie klampiarske  spolu: </t>
  </si>
  <si>
    <t>765 - Krytiny tvrdé</t>
  </si>
  <si>
    <t>765</t>
  </si>
  <si>
    <t xml:space="preserve">76590-1157   </t>
  </si>
  <si>
    <t>Zakr šikm striech podstr hydroizol fólia Bramac UNI</t>
  </si>
  <si>
    <t>45.22.12</t>
  </si>
  <si>
    <t xml:space="preserve">99876-5202   </t>
  </si>
  <si>
    <t>Presun hmôt pre krytiny tvrdé na objektoch výšky do 12 m</t>
  </si>
  <si>
    <t xml:space="preserve">765 - Krytiny tvrdé  spolu: </t>
  </si>
  <si>
    <t>766 - Konštrukcie stolárske</t>
  </si>
  <si>
    <t>766</t>
  </si>
  <si>
    <t>Úprava strielní - SDK obklad, tep.izol., sklo - kompl.D+M</t>
  </si>
  <si>
    <t>ks</t>
  </si>
  <si>
    <t>Provizórne prekrytie otvoru v kovovej obruči fošňani, ozn. "E1"</t>
  </si>
  <si>
    <t>Montáž strešných okien VELUX</t>
  </si>
  <si>
    <t>45.42.11</t>
  </si>
  <si>
    <t>Okno str VELUX  Standard Plus GLU MK08  sp.ovl.780/1400</t>
  </si>
  <si>
    <t>20.30.11</t>
  </si>
  <si>
    <t>Strešný výlez  VELUX GFU FK 06 boč.ovl. 660/1180mm</t>
  </si>
  <si>
    <t>Okno str VELUX  Štandard Plus GLU MK 08 sp.ovl.660/1180</t>
  </si>
  <si>
    <t xml:space="preserve">99876-6202   </t>
  </si>
  <si>
    <t>Presun hmôt pre konštr. stolárske v objektoch výšky do 12 m</t>
  </si>
  <si>
    <t xml:space="preserve">766 - Konštrukcie stolárske  spolu: </t>
  </si>
  <si>
    <t>767 - Konštrukcie doplnk. kovové stavebné</t>
  </si>
  <si>
    <t>767</t>
  </si>
  <si>
    <t xml:space="preserve">76799-5108   </t>
  </si>
  <si>
    <t>Montáž atypických stavebných doplnk. konštrukcií nad 500 kg</t>
  </si>
  <si>
    <t>kg</t>
  </si>
  <si>
    <t>45.42.12</t>
  </si>
  <si>
    <t xml:space="preserve">553 000010   </t>
  </si>
  <si>
    <t>Oceľové konštrukcie dodávka a výroba</t>
  </si>
  <si>
    <t>28.11.23</t>
  </si>
  <si>
    <t xml:space="preserve">99876-7202   </t>
  </si>
  <si>
    <t>Presun hmôt pre kovové stav. doplnk. konštr. v objektoch výšky do 12 m</t>
  </si>
  <si>
    <t xml:space="preserve">767 - Konštrukcie doplnk. kovové stavebné  spolu: </t>
  </si>
  <si>
    <t>783 - Nátery</t>
  </si>
  <si>
    <t>783</t>
  </si>
  <si>
    <t xml:space="preserve">78312-4520   </t>
  </si>
  <si>
    <t>Nátery ocel. konštr. stredných B syntetické dvojn.+1x email</t>
  </si>
  <si>
    <t>45.44.2*</t>
  </si>
  <si>
    <t xml:space="preserve">78372-6300   </t>
  </si>
  <si>
    <t>Nátery tesárskych konštr. syntetické lazur. lakom 3x lakovanie</t>
  </si>
  <si>
    <t>45.44.22</t>
  </si>
  <si>
    <t xml:space="preserve">78378-2203   </t>
  </si>
  <si>
    <t>Nátery tesárskych konštr. Lastanoxom Q (Bochemit QB-inovovaná náhrada)</t>
  </si>
  <si>
    <t xml:space="preserve">783 - Nátery  spolu: </t>
  </si>
  <si>
    <t xml:space="preserve">PRÁCE A DODÁVKY PSV  spolu: </t>
  </si>
  <si>
    <t>Celkom bez DPH:</t>
  </si>
  <si>
    <t>Celkom s DPH:</t>
  </si>
  <si>
    <t>34224-3101</t>
  </si>
  <si>
    <t>96304-2819</t>
  </si>
  <si>
    <t>Poplatok za ulož.a znešk.staveb.sute na vymedzených skládkach "O"</t>
  </si>
  <si>
    <t>71313-1121</t>
  </si>
  <si>
    <t>71313-1131</t>
  </si>
  <si>
    <t>631 5A0113</t>
  </si>
  <si>
    <t>71319-1120</t>
  </si>
  <si>
    <t>71319-1410</t>
  </si>
  <si>
    <t>721 - Zdravotechnika</t>
  </si>
  <si>
    <t xml:space="preserve">721 - Zdravotechnika  spolu: </t>
  </si>
  <si>
    <t>76233-2150</t>
  </si>
  <si>
    <t>605 152820</t>
  </si>
  <si>
    <t>76239-5000</t>
  </si>
  <si>
    <t xml:space="preserve">76410-1111       </t>
  </si>
  <si>
    <t xml:space="preserve">76411-1112       </t>
  </si>
  <si>
    <t>76418-1101</t>
  </si>
  <si>
    <t xml:space="preserve">766091111-       </t>
  </si>
  <si>
    <t xml:space="preserve">76610-1112       </t>
  </si>
  <si>
    <t>76667-0104</t>
  </si>
  <si>
    <t>611 405281</t>
  </si>
  <si>
    <t>611 405291</t>
  </si>
  <si>
    <t>Celkom</t>
  </si>
  <si>
    <t>605 151500</t>
  </si>
  <si>
    <t xml:space="preserve"> Kultúrna pamiatka     </t>
  </si>
  <si>
    <t>Výkaz výmer</t>
  </si>
  <si>
    <t xml:space="preserve">Dátum: </t>
  </si>
  <si>
    <t>Stavba : Mestské múzeum Senec, Turecký dom, Úrad slúžneho - Zámer obnovy časti národnej kultúrnej pamiatky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</si>
</sst>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&quot; Sk&quot;;[Red]&quot;-&quot;#,##0&quot; Sk&quot;"/>
    <numFmt numFmtId="169" formatCode="0.000"/>
  </numFmts>
  <fonts count="21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Arial Narrow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8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1" applyNumberFormat="0" applyFill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</cellStyleXfs>
  <cellXfs count="182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1" fillId="0" borderId="7" xfId="28" applyFont="1" applyBorder="1" applyAlignment="1">
      <alignment horizontal="left" vertical="center"/>
    </xf>
    <xf numFmtId="0" fontId="1" fillId="0" borderId="8" xfId="28" applyFont="1" applyBorder="1" applyAlignment="1">
      <alignment horizontal="left" vertical="center"/>
    </xf>
    <xf numFmtId="0" fontId="1" fillId="0" borderId="8" xfId="28" applyFont="1" applyBorder="1" applyAlignment="1">
      <alignment horizontal="right" vertical="center"/>
    </xf>
    <xf numFmtId="0" fontId="1" fillId="0" borderId="9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3" xfId="28" applyFont="1" applyBorder="1" applyAlignment="1">
      <alignment horizontal="left" vertical="center"/>
    </xf>
    <xf numFmtId="0" fontId="1" fillId="0" borderId="23" xfId="28" applyFont="1" applyBorder="1" applyAlignment="1">
      <alignment horizontal="center" vertical="center"/>
    </xf>
    <xf numFmtId="0" fontId="1" fillId="0" borderId="24" xfId="28" applyFont="1" applyBorder="1" applyAlignment="1">
      <alignment horizontal="center" vertical="center"/>
    </xf>
    <xf numFmtId="0" fontId="1" fillId="0" borderId="25" xfId="28" applyFont="1" applyBorder="1" applyAlignment="1">
      <alignment horizontal="center" vertical="center"/>
    </xf>
    <xf numFmtId="0" fontId="1" fillId="0" borderId="26" xfId="28" applyFont="1" applyBorder="1" applyAlignment="1">
      <alignment horizontal="center" vertical="center"/>
    </xf>
    <xf numFmtId="0" fontId="1" fillId="0" borderId="27" xfId="28" applyFont="1" applyBorder="1" applyAlignment="1">
      <alignment horizontal="center" vertical="center"/>
    </xf>
    <xf numFmtId="0" fontId="1" fillId="0" borderId="28" xfId="28" applyFont="1" applyBorder="1" applyAlignment="1">
      <alignment horizontal="center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left" vertical="center"/>
    </xf>
    <xf numFmtId="0" fontId="1" fillId="0" borderId="31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32" xfId="28" applyFont="1" applyBorder="1" applyAlignment="1">
      <alignment horizontal="left" vertical="center"/>
    </xf>
    <xf numFmtId="0" fontId="1" fillId="0" borderId="33" xfId="28" applyFont="1" applyBorder="1" applyAlignment="1">
      <alignment horizontal="center" vertical="center"/>
    </xf>
    <xf numFmtId="0" fontId="1" fillId="0" borderId="34" xfId="28" applyFont="1" applyBorder="1" applyAlignment="1">
      <alignment horizontal="left" vertical="center"/>
    </xf>
    <xf numFmtId="0" fontId="1" fillId="0" borderId="35" xfId="28" applyFont="1" applyBorder="1" applyAlignment="1">
      <alignment horizontal="center" vertical="center"/>
    </xf>
    <xf numFmtId="0" fontId="1" fillId="0" borderId="36" xfId="28" applyFont="1" applyBorder="1" applyAlignment="1">
      <alignment horizontal="left" vertical="center"/>
    </xf>
    <xf numFmtId="10" fontId="1" fillId="0" borderId="36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left" vertical="center"/>
    </xf>
    <xf numFmtId="0" fontId="1" fillId="0" borderId="35" xfId="28" applyFont="1" applyBorder="1" applyAlignment="1">
      <alignment horizontal="right" vertical="center"/>
    </xf>
    <xf numFmtId="0" fontId="1" fillId="0" borderId="38" xfId="28" applyFont="1" applyBorder="1" applyAlignment="1">
      <alignment horizontal="center" vertical="center"/>
    </xf>
    <xf numFmtId="0" fontId="1" fillId="0" borderId="39" xfId="28" applyFont="1" applyBorder="1" applyAlignment="1">
      <alignment horizontal="left" vertical="center"/>
    </xf>
    <xf numFmtId="0" fontId="1" fillId="0" borderId="39" xfId="28" applyFont="1" applyBorder="1" applyAlignment="1">
      <alignment horizontal="right" vertical="center"/>
    </xf>
    <xf numFmtId="0" fontId="1" fillId="0" borderId="40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38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41" xfId="28" applyFont="1" applyBorder="1" applyAlignment="1">
      <alignment horizontal="right" vertical="center"/>
    </xf>
    <xf numFmtId="3" fontId="1" fillId="0" borderId="41" xfId="28" applyNumberFormat="1" applyFont="1" applyBorder="1" applyAlignment="1">
      <alignment horizontal="right" vertical="center"/>
    </xf>
    <xf numFmtId="3" fontId="1" fillId="0" borderId="43" xfId="28" applyNumberFormat="1" applyFont="1" applyBorder="1" applyAlignment="1">
      <alignment horizontal="right" vertical="center"/>
    </xf>
    <xf numFmtId="0" fontId="1" fillId="0" borderId="44" xfId="28" applyFont="1" applyBorder="1" applyAlignment="1">
      <alignment horizontal="left" vertical="center"/>
    </xf>
    <xf numFmtId="0" fontId="1" fillId="0" borderId="39" xfId="28" applyFont="1" applyBorder="1" applyAlignment="1">
      <alignment horizontal="center" vertical="center"/>
    </xf>
    <xf numFmtId="0" fontId="1" fillId="0" borderId="45" xfId="28" applyFont="1" applyBorder="1" applyAlignment="1">
      <alignment horizontal="center" vertical="center"/>
    </xf>
    <xf numFmtId="0" fontId="1" fillId="0" borderId="46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25" xfId="28" applyFont="1" applyBorder="1" applyAlignment="1">
      <alignment horizontal="left" vertical="center"/>
    </xf>
    <xf numFmtId="0" fontId="3" fillId="0" borderId="47" xfId="28" applyFont="1" applyBorder="1" applyAlignment="1">
      <alignment horizontal="center" vertical="center"/>
    </xf>
    <xf numFmtId="0" fontId="3" fillId="0" borderId="48" xfId="28" applyFont="1" applyBorder="1" applyAlignment="1">
      <alignment horizontal="center" vertical="center"/>
    </xf>
    <xf numFmtId="0" fontId="1" fillId="0" borderId="49" xfId="28" applyFont="1" applyBorder="1" applyAlignment="1">
      <alignment horizontal="left" vertical="center"/>
    </xf>
    <xf numFmtId="167" fontId="1" fillId="0" borderId="52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right" vertical="center"/>
    </xf>
    <xf numFmtId="0" fontId="1" fillId="0" borderId="53" xfId="28" applyNumberFormat="1" applyFont="1" applyBorder="1" applyAlignment="1">
      <alignment horizontal="left" vertical="center"/>
    </xf>
    <xf numFmtId="10" fontId="1" fillId="0" borderId="8" xfId="28" applyNumberFormat="1" applyFont="1" applyBorder="1" applyAlignment="1">
      <alignment horizontal="right" vertical="center"/>
    </xf>
    <xf numFmtId="10" fontId="1" fillId="0" borderId="54" xfId="28" applyNumberFormat="1" applyFont="1" applyBorder="1" applyAlignment="1">
      <alignment horizontal="right" vertical="center"/>
    </xf>
    <xf numFmtId="0" fontId="1" fillId="0" borderId="19" xfId="28" applyFont="1" applyBorder="1" applyAlignment="1">
      <alignment horizontal="right" vertical="center"/>
    </xf>
    <xf numFmtId="0" fontId="1" fillId="0" borderId="20" xfId="28" applyFont="1" applyBorder="1" applyAlignment="1">
      <alignment horizontal="right" vertical="center"/>
    </xf>
    <xf numFmtId="0" fontId="1" fillId="0" borderId="55" xfId="0" applyNumberFormat="1" applyFont="1" applyBorder="1" applyAlignment="1" applyProtection="1">
      <alignment horizontal="center"/>
    </xf>
    <xf numFmtId="0" fontId="1" fillId="0" borderId="56" xfId="0" applyNumberFormat="1" applyFont="1" applyBorder="1" applyAlignment="1" applyProtection="1">
      <alignment horizontal="center"/>
    </xf>
    <xf numFmtId="0" fontId="1" fillId="0" borderId="57" xfId="0" applyNumberFormat="1" applyFont="1" applyBorder="1" applyAlignment="1" applyProtection="1">
      <alignment horizontal="center"/>
    </xf>
    <xf numFmtId="0" fontId="1" fillId="0" borderId="58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65" xfId="28" applyNumberFormat="1" applyFont="1" applyBorder="1" applyAlignment="1">
      <alignment horizontal="right" vertical="center"/>
    </xf>
    <xf numFmtId="3" fontId="1" fillId="0" borderId="21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9" fontId="1" fillId="0" borderId="0" xfId="0" applyNumberFormat="1" applyFont="1" applyAlignment="1" applyProtection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68" xfId="0" applyNumberFormat="1" applyFont="1" applyBorder="1" applyAlignment="1" applyProtection="1">
      <alignment horizontal="center"/>
    </xf>
    <xf numFmtId="0" fontId="1" fillId="0" borderId="69" xfId="0" applyNumberFormat="1" applyFont="1" applyBorder="1" applyAlignment="1" applyProtection="1">
      <alignment horizontal="center"/>
    </xf>
    <xf numFmtId="0" fontId="1" fillId="0" borderId="66" xfId="0" applyFont="1" applyBorder="1" applyAlignment="1" applyProtection="1">
      <alignment horizontal="center"/>
    </xf>
    <xf numFmtId="0" fontId="1" fillId="0" borderId="62" xfId="0" applyFont="1" applyBorder="1" applyAlignment="1" applyProtection="1">
      <alignment horizontal="centerContinuous"/>
    </xf>
    <xf numFmtId="0" fontId="1" fillId="0" borderId="70" xfId="0" applyFont="1" applyBorder="1" applyAlignment="1" applyProtection="1">
      <alignment horizontal="centerContinuous"/>
    </xf>
    <xf numFmtId="0" fontId="1" fillId="0" borderId="63" xfId="0" applyFont="1" applyBorder="1" applyAlignment="1" applyProtection="1">
      <alignment horizontal="centerContinuous"/>
    </xf>
    <xf numFmtId="0" fontId="1" fillId="0" borderId="67" xfId="0" applyFont="1" applyBorder="1" applyAlignment="1" applyProtection="1">
      <alignment horizontal="center"/>
    </xf>
    <xf numFmtId="0" fontId="1" fillId="0" borderId="59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" fontId="1" fillId="0" borderId="29" xfId="28" applyNumberFormat="1" applyFont="1" applyBorder="1" applyAlignment="1">
      <alignment horizontal="right" vertical="center"/>
    </xf>
    <xf numFmtId="4" fontId="1" fillId="0" borderId="60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50" xfId="28" applyNumberFormat="1" applyFont="1" applyBorder="1" applyAlignment="1">
      <alignment horizontal="right" vertical="center"/>
    </xf>
    <xf numFmtId="4" fontId="1" fillId="0" borderId="61" xfId="28" applyNumberFormat="1" applyFont="1" applyBorder="1" applyAlignment="1">
      <alignment horizontal="right" vertical="center"/>
    </xf>
    <xf numFmtId="4" fontId="1" fillId="0" borderId="34" xfId="28" applyNumberFormat="1" applyFont="1" applyBorder="1" applyAlignment="1">
      <alignment horizontal="right" vertical="center"/>
    </xf>
    <xf numFmtId="4" fontId="1" fillId="0" borderId="37" xfId="28" applyNumberFormat="1" applyFont="1" applyBorder="1" applyAlignment="1">
      <alignment horizontal="right" vertical="center"/>
    </xf>
    <xf numFmtId="4" fontId="1" fillId="0" borderId="51" xfId="28" applyNumberFormat="1" applyFont="1" applyBorder="1" applyAlignment="1">
      <alignment horizontal="right" vertical="center"/>
    </xf>
    <xf numFmtId="4" fontId="1" fillId="0" borderId="36" xfId="28" applyNumberFormat="1" applyFont="1" applyBorder="1" applyAlignment="1">
      <alignment horizontal="right" vertical="center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49" fontId="13" fillId="0" borderId="0" xfId="27" applyNumberFormat="1" applyFont="1"/>
    <xf numFmtId="0" fontId="2" fillId="0" borderId="0" xfId="27" applyFont="1" applyAlignment="1">
      <alignment horizontal="center" vertical="center"/>
    </xf>
    <xf numFmtId="0" fontId="20" fillId="0" borderId="4" xfId="28" applyFont="1" applyBorder="1" applyAlignment="1">
      <alignment horizontal="left" vertical="center"/>
    </xf>
    <xf numFmtId="0" fontId="20" fillId="0" borderId="5" xfId="28" applyFont="1" applyBorder="1" applyAlignment="1">
      <alignment horizontal="left" vertical="center"/>
    </xf>
    <xf numFmtId="0" fontId="20" fillId="0" borderId="5" xfId="28" applyFont="1" applyBorder="1" applyAlignment="1">
      <alignment horizontal="right" vertical="center"/>
    </xf>
    <xf numFmtId="0" fontId="20" fillId="0" borderId="6" xfId="28" applyFont="1" applyBorder="1" applyAlignment="1">
      <alignment horizontal="left" vertical="center"/>
    </xf>
    <xf numFmtId="0" fontId="20" fillId="0" borderId="7" xfId="28" applyFont="1" applyBorder="1" applyAlignment="1">
      <alignment horizontal="left" vertical="center"/>
    </xf>
    <xf numFmtId="0" fontId="20" fillId="0" borderId="8" xfId="28" applyFont="1" applyBorder="1" applyAlignment="1">
      <alignment horizontal="left" vertical="center"/>
    </xf>
    <xf numFmtId="0" fontId="20" fillId="0" borderId="8" xfId="28" applyFont="1" applyBorder="1" applyAlignment="1">
      <alignment horizontal="right" vertical="center"/>
    </xf>
    <xf numFmtId="0" fontId="20" fillId="0" borderId="9" xfId="28" applyFont="1" applyBorder="1" applyAlignment="1">
      <alignment horizontal="left" vertical="center"/>
    </xf>
    <xf numFmtId="0" fontId="20" fillId="0" borderId="10" xfId="28" applyFont="1" applyBorder="1" applyAlignment="1">
      <alignment horizontal="left" vertical="center"/>
    </xf>
    <xf numFmtId="0" fontId="20" fillId="0" borderId="11" xfId="28" applyFont="1" applyBorder="1" applyAlignment="1">
      <alignment horizontal="left" vertical="center"/>
    </xf>
    <xf numFmtId="0" fontId="20" fillId="0" borderId="11" xfId="28" applyFont="1" applyBorder="1" applyAlignment="1">
      <alignment horizontal="right" vertical="center"/>
    </xf>
    <xf numFmtId="0" fontId="20" fillId="0" borderId="12" xfId="28" applyFont="1" applyBorder="1" applyAlignment="1">
      <alignment horizontal="left" vertical="center"/>
    </xf>
    <xf numFmtId="0" fontId="20" fillId="0" borderId="13" xfId="28" applyFont="1" applyBorder="1" applyAlignment="1">
      <alignment horizontal="left" vertical="center"/>
    </xf>
    <xf numFmtId="0" fontId="20" fillId="0" borderId="14" xfId="28" applyFont="1" applyBorder="1" applyAlignment="1">
      <alignment horizontal="left" vertical="center"/>
    </xf>
    <xf numFmtId="0" fontId="20" fillId="0" borderId="14" xfId="28" applyFont="1" applyBorder="1" applyAlignment="1">
      <alignment horizontal="right" vertical="center"/>
    </xf>
    <xf numFmtId="0" fontId="20" fillId="0" borderId="15" xfId="28" applyFont="1" applyBorder="1" applyAlignment="1">
      <alignment horizontal="left" vertical="center"/>
    </xf>
    <xf numFmtId="0" fontId="20" fillId="0" borderId="16" xfId="28" applyFont="1" applyBorder="1" applyAlignment="1">
      <alignment horizontal="left" vertical="center"/>
    </xf>
    <xf numFmtId="0" fontId="20" fillId="0" borderId="17" xfId="28" applyFont="1" applyBorder="1" applyAlignment="1">
      <alignment horizontal="right" vertical="center"/>
    </xf>
    <xf numFmtId="0" fontId="20" fillId="0" borderId="17" xfId="28" applyFont="1" applyBorder="1" applyAlignment="1">
      <alignment horizontal="left" vertical="center"/>
    </xf>
    <xf numFmtId="0" fontId="20" fillId="0" borderId="18" xfId="28" applyFont="1" applyBorder="1" applyAlignment="1">
      <alignment horizontal="left" vertical="center"/>
    </xf>
    <xf numFmtId="0" fontId="20" fillId="0" borderId="19" xfId="28" applyFont="1" applyBorder="1" applyAlignment="1">
      <alignment horizontal="left" vertical="center"/>
    </xf>
    <xf numFmtId="0" fontId="20" fillId="0" borderId="20" xfId="28" applyFont="1" applyBorder="1" applyAlignment="1">
      <alignment horizontal="left" vertical="center"/>
    </xf>
    <xf numFmtId="0" fontId="20" fillId="0" borderId="21" xfId="28" applyFont="1" applyBorder="1" applyAlignment="1">
      <alignment horizontal="left" vertical="center"/>
    </xf>
    <xf numFmtId="0" fontId="20" fillId="0" borderId="4" xfId="28" applyFont="1" applyBorder="1" applyAlignment="1">
      <alignment horizontal="right" vertical="center"/>
    </xf>
    <xf numFmtId="3" fontId="20" fillId="0" borderId="64" xfId="28" applyNumberFormat="1" applyFont="1" applyBorder="1" applyAlignment="1">
      <alignment horizontal="right" vertical="center"/>
    </xf>
    <xf numFmtId="3" fontId="20" fillId="0" borderId="6" xfId="28" applyNumberFormat="1" applyFont="1" applyBorder="1" applyAlignment="1">
      <alignment horizontal="right" vertical="center"/>
    </xf>
    <xf numFmtId="0" fontId="20" fillId="0" borderId="16" xfId="28" applyFont="1" applyBorder="1" applyAlignment="1">
      <alignment horizontal="right" vertical="center"/>
    </xf>
    <xf numFmtId="3" fontId="20" fillId="0" borderId="42" xfId="28" applyNumberFormat="1" applyFont="1" applyBorder="1" applyAlignment="1">
      <alignment horizontal="right" vertical="center"/>
    </xf>
    <xf numFmtId="3" fontId="20" fillId="0" borderId="18" xfId="28" applyNumberFormat="1" applyFont="1" applyBorder="1" applyAlignment="1">
      <alignment horizontal="right" vertical="center"/>
    </xf>
    <xf numFmtId="0" fontId="20" fillId="0" borderId="30" xfId="28" applyFont="1" applyBorder="1" applyAlignment="1">
      <alignment horizontal="left" vertical="center"/>
    </xf>
    <xf numFmtId="0" fontId="20" fillId="0" borderId="42" xfId="28" applyFont="1" applyBorder="1" applyAlignment="1">
      <alignment horizontal="right" vertical="center"/>
    </xf>
    <xf numFmtId="4" fontId="20" fillId="0" borderId="60" xfId="28" applyNumberFormat="1" applyFont="1" applyBorder="1" applyAlignment="1">
      <alignment horizontal="right" vertical="center"/>
    </xf>
    <xf numFmtId="0" fontId="20" fillId="0" borderId="37" xfId="28" applyFont="1" applyBorder="1" applyAlignment="1">
      <alignment horizontal="left" vertical="center"/>
    </xf>
    <xf numFmtId="0" fontId="20" fillId="0" borderId="35" xfId="28" applyFont="1" applyBorder="1" applyAlignment="1">
      <alignment horizontal="right" vertical="center"/>
    </xf>
    <xf numFmtId="4" fontId="20" fillId="0" borderId="51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1" fillId="0" borderId="66" xfId="0" applyFont="1" applyBorder="1" applyAlignment="1" applyProtection="1">
      <alignment horizontal="center" wrapText="1"/>
    </xf>
    <xf numFmtId="0" fontId="1" fillId="0" borderId="73" xfId="0" applyFont="1" applyBorder="1" applyAlignment="1" applyProtection="1">
      <alignment horizontal="center"/>
    </xf>
    <xf numFmtId="0" fontId="1" fillId="0" borderId="73" xfId="0" applyFont="1" applyBorder="1" applyAlignment="1" applyProtection="1">
      <alignment horizontal="center" vertical="center"/>
    </xf>
    <xf numFmtId="0" fontId="1" fillId="0" borderId="73" xfId="0" applyFont="1" applyBorder="1" applyAlignment="1" applyProtection="1">
      <alignment horizontal="center" wrapText="1"/>
    </xf>
    <xf numFmtId="0" fontId="1" fillId="0" borderId="74" xfId="0" applyFont="1" applyBorder="1" applyAlignment="1" applyProtection="1">
      <alignment horizontal="right" vertical="top"/>
    </xf>
    <xf numFmtId="49" fontId="1" fillId="0" borderId="75" xfId="0" applyNumberFormat="1" applyFont="1" applyBorder="1" applyAlignment="1" applyProtection="1">
      <alignment horizontal="center" vertical="top"/>
    </xf>
    <xf numFmtId="49" fontId="1" fillId="0" borderId="75" xfId="0" applyNumberFormat="1" applyFont="1" applyBorder="1" applyAlignment="1" applyProtection="1">
      <alignment vertical="top"/>
    </xf>
    <xf numFmtId="49" fontId="1" fillId="0" borderId="75" xfId="0" applyNumberFormat="1" applyFont="1" applyBorder="1" applyAlignment="1" applyProtection="1">
      <alignment horizontal="left" vertical="top" wrapText="1"/>
    </xf>
    <xf numFmtId="165" fontId="1" fillId="0" borderId="75" xfId="0" applyNumberFormat="1" applyFont="1" applyBorder="1" applyAlignment="1" applyProtection="1">
      <alignment vertical="top"/>
    </xf>
    <xf numFmtId="0" fontId="1" fillId="0" borderId="75" xfId="0" applyFont="1" applyBorder="1" applyAlignment="1" applyProtection="1">
      <alignment vertical="top"/>
    </xf>
    <xf numFmtId="4" fontId="1" fillId="0" borderId="75" xfId="0" applyNumberFormat="1" applyFont="1" applyBorder="1" applyAlignment="1" applyProtection="1">
      <alignment vertical="top"/>
    </xf>
    <xf numFmtId="4" fontId="1" fillId="0" borderId="76" xfId="0" applyNumberFormat="1" applyFont="1" applyBorder="1" applyAlignment="1" applyProtection="1">
      <alignment vertical="top"/>
    </xf>
    <xf numFmtId="0" fontId="1" fillId="0" borderId="77" xfId="0" applyFont="1" applyBorder="1" applyAlignment="1" applyProtection="1">
      <alignment horizontal="right" vertical="top"/>
    </xf>
    <xf numFmtId="49" fontId="3" fillId="0" borderId="78" xfId="0" applyNumberFormat="1" applyFont="1" applyBorder="1" applyAlignment="1" applyProtection="1">
      <alignment vertical="top"/>
    </xf>
    <xf numFmtId="49" fontId="1" fillId="0" borderId="78" xfId="0" applyNumberFormat="1" applyFont="1" applyBorder="1" applyAlignment="1" applyProtection="1">
      <alignment vertical="top"/>
    </xf>
    <xf numFmtId="49" fontId="1" fillId="0" borderId="78" xfId="0" applyNumberFormat="1" applyFont="1" applyBorder="1" applyAlignment="1" applyProtection="1">
      <alignment horizontal="left" vertical="top" wrapText="1"/>
    </xf>
    <xf numFmtId="165" fontId="1" fillId="0" borderId="78" xfId="0" applyNumberFormat="1" applyFont="1" applyBorder="1" applyAlignment="1" applyProtection="1">
      <alignment vertical="top"/>
    </xf>
    <xf numFmtId="0" fontId="1" fillId="0" borderId="78" xfId="0" applyFont="1" applyBorder="1" applyAlignment="1" applyProtection="1">
      <alignment vertical="top"/>
    </xf>
    <xf numFmtId="4" fontId="1" fillId="0" borderId="78" xfId="0" applyNumberFormat="1" applyFont="1" applyBorder="1" applyAlignment="1" applyProtection="1">
      <alignment vertical="top"/>
    </xf>
    <xf numFmtId="4" fontId="1" fillId="0" borderId="79" xfId="0" applyNumberFormat="1" applyFont="1" applyBorder="1" applyAlignment="1" applyProtection="1">
      <alignment vertical="top"/>
    </xf>
    <xf numFmtId="49" fontId="1" fillId="0" borderId="78" xfId="0" applyNumberFormat="1" applyFont="1" applyBorder="1" applyAlignment="1" applyProtection="1">
      <alignment horizontal="center" vertical="top"/>
    </xf>
    <xf numFmtId="49" fontId="1" fillId="0" borderId="78" xfId="0" applyNumberFormat="1" applyFont="1" applyBorder="1" applyAlignment="1" applyProtection="1">
      <alignment horizontal="right" vertical="top" wrapText="1"/>
    </xf>
    <xf numFmtId="4" fontId="3" fillId="0" borderId="78" xfId="0" applyNumberFormat="1" applyFont="1" applyBorder="1" applyAlignment="1" applyProtection="1">
      <alignment vertical="top"/>
    </xf>
    <xf numFmtId="4" fontId="3" fillId="0" borderId="79" xfId="0" applyNumberFormat="1" applyFont="1" applyBorder="1" applyAlignment="1" applyProtection="1">
      <alignment vertical="top"/>
    </xf>
    <xf numFmtId="49" fontId="3" fillId="0" borderId="78" xfId="0" applyNumberFormat="1" applyFont="1" applyBorder="1" applyAlignment="1" applyProtection="1">
      <alignment horizontal="right" vertical="top" wrapText="1"/>
    </xf>
    <xf numFmtId="165" fontId="3" fillId="0" borderId="78" xfId="0" applyNumberFormat="1" applyFont="1" applyBorder="1" applyAlignment="1" applyProtection="1">
      <alignment vertical="top"/>
    </xf>
    <xf numFmtId="49" fontId="2" fillId="0" borderId="78" xfId="0" applyNumberFormat="1" applyFont="1" applyBorder="1" applyAlignment="1" applyProtection="1">
      <alignment horizontal="left" vertical="top" wrapText="1"/>
    </xf>
    <xf numFmtId="0" fontId="1" fillId="0" borderId="80" xfId="0" applyFont="1" applyBorder="1" applyAlignment="1" applyProtection="1">
      <alignment horizontal="right" vertical="top"/>
    </xf>
    <xf numFmtId="49" fontId="1" fillId="0" borderId="81" xfId="0" applyNumberFormat="1" applyFont="1" applyBorder="1" applyAlignment="1" applyProtection="1">
      <alignment horizontal="center" vertical="top"/>
    </xf>
    <xf numFmtId="49" fontId="1" fillId="0" borderId="81" xfId="0" applyNumberFormat="1" applyFont="1" applyBorder="1" applyAlignment="1" applyProtection="1">
      <alignment vertical="top"/>
    </xf>
    <xf numFmtId="49" fontId="1" fillId="0" borderId="81" xfId="0" applyNumberFormat="1" applyFont="1" applyBorder="1" applyAlignment="1" applyProtection="1">
      <alignment horizontal="left" vertical="top" wrapText="1"/>
    </xf>
    <xf numFmtId="165" fontId="1" fillId="0" borderId="81" xfId="0" applyNumberFormat="1" applyFont="1" applyBorder="1" applyAlignment="1" applyProtection="1">
      <alignment vertical="top"/>
    </xf>
    <xf numFmtId="0" fontId="1" fillId="0" borderId="81" xfId="0" applyFont="1" applyBorder="1" applyAlignment="1" applyProtection="1">
      <alignment vertical="top"/>
    </xf>
    <xf numFmtId="4" fontId="1" fillId="0" borderId="81" xfId="0" applyNumberFormat="1" applyFont="1" applyBorder="1" applyAlignment="1" applyProtection="1">
      <alignment vertical="top"/>
    </xf>
    <xf numFmtId="4" fontId="1" fillId="0" borderId="82" xfId="0" applyNumberFormat="1" applyFont="1" applyBorder="1" applyAlignment="1" applyProtection="1">
      <alignment vertical="top"/>
    </xf>
    <xf numFmtId="0" fontId="1" fillId="0" borderId="72" xfId="28" applyFont="1" applyBorder="1" applyAlignment="1">
      <alignment horizontal="left" vertical="center"/>
    </xf>
    <xf numFmtId="0" fontId="0" fillId="0" borderId="53" xfId="0" applyBorder="1" applyAlignment="1">
      <alignment vertical="center"/>
    </xf>
  </cellXfs>
  <cellStyles count="53">
    <cellStyle name="1 000 Sk" xfId="1" xr:uid="{00000000-0005-0000-0000-000000000000}"/>
    <cellStyle name="1 000,-  Sk" xfId="2" xr:uid="{00000000-0005-0000-0000-000001000000}"/>
    <cellStyle name="1 000,- Kč" xfId="3" xr:uid="{00000000-0005-0000-0000-000002000000}"/>
    <cellStyle name="1 000,- Sk" xfId="4" xr:uid="{00000000-0005-0000-0000-000003000000}"/>
    <cellStyle name="1000 Sk_fakturuj99" xfId="5" xr:uid="{00000000-0005-0000-0000-000004000000}"/>
    <cellStyle name="20 % – Zvýraznění1" xfId="6" xr:uid="{00000000-0005-0000-0000-000005000000}"/>
    <cellStyle name="20 % – Zvýraznění2" xfId="7" xr:uid="{00000000-0005-0000-0000-000006000000}"/>
    <cellStyle name="20 % – Zvýraznění3" xfId="8" xr:uid="{00000000-0005-0000-0000-000007000000}"/>
    <cellStyle name="20 % – Zvýraznění4" xfId="9" xr:uid="{00000000-0005-0000-0000-000008000000}"/>
    <cellStyle name="20 % – Zvýraznění5" xfId="10" xr:uid="{00000000-0005-0000-0000-000009000000}"/>
    <cellStyle name="20 % – Zvýraznění6" xfId="11" xr:uid="{00000000-0005-0000-0000-00000A000000}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 xr:uid="{00000000-0005-0000-0000-000011000000}"/>
    <cellStyle name="40 % – Zvýraznění2" xfId="13" xr:uid="{00000000-0005-0000-0000-000012000000}"/>
    <cellStyle name="40 % – Zvýraznění3" xfId="14" xr:uid="{00000000-0005-0000-0000-000013000000}"/>
    <cellStyle name="40 % – Zvýraznění4" xfId="15" xr:uid="{00000000-0005-0000-0000-000014000000}"/>
    <cellStyle name="40 % – Zvýraznění5" xfId="16" xr:uid="{00000000-0005-0000-0000-000015000000}"/>
    <cellStyle name="40 % – Zvýraznění6" xfId="17" xr:uid="{00000000-0005-0000-0000-000016000000}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 xr:uid="{00000000-0005-0000-0000-00001D000000}"/>
    <cellStyle name="60 % – Zvýraznění2" xfId="19" xr:uid="{00000000-0005-0000-0000-00001E000000}"/>
    <cellStyle name="60 % – Zvýraznění3" xfId="20" xr:uid="{00000000-0005-0000-0000-00001F000000}"/>
    <cellStyle name="60 % – Zvýraznění4" xfId="21" xr:uid="{00000000-0005-0000-0000-000020000000}"/>
    <cellStyle name="60 % – Zvýraznění5" xfId="22" xr:uid="{00000000-0005-0000-0000-000021000000}"/>
    <cellStyle name="60 % – Zvýraznění6" xfId="23" xr:uid="{00000000-0005-0000-0000-000022000000}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 xr:uid="{00000000-0005-0000-0000-000029000000}"/>
    <cellStyle name="data" xfId="25" xr:uid="{00000000-0005-0000-0000-00002A000000}"/>
    <cellStyle name="Název" xfId="26" xr:uid="{00000000-0005-0000-0000-00002B000000}"/>
    <cellStyle name="Názov" xfId="32" builtinId="15" hidden="1"/>
    <cellStyle name="Normálna" xfId="0" builtinId="0"/>
    <cellStyle name="normálne_KLs" xfId="27" xr:uid="{00000000-0005-0000-0000-00002D000000}"/>
    <cellStyle name="normálne_KLv" xfId="28" xr:uid="{00000000-0005-0000-0000-00002E000000}"/>
    <cellStyle name="Spolu" xfId="34" builtinId="25" hidden="1"/>
    <cellStyle name="TEXT" xfId="29" xr:uid="{00000000-0005-0000-0000-000030000000}"/>
    <cellStyle name="Text upozornění" xfId="30" xr:uid="{00000000-0005-0000-0000-000031000000}"/>
    <cellStyle name="Text upozornenia" xfId="33" builtinId="11" hidden="1"/>
    <cellStyle name="TEXT1" xfId="31" xr:uid="{00000000-0005-0000-0000-00003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40" name="Line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43"/>
  <sheetViews>
    <sheetView showGridLines="0" showZeros="0" tabSelected="1" workbookViewId="0">
      <selection activeCell="H4" sqref="H4"/>
    </sheetView>
  </sheetViews>
  <sheetFormatPr defaultRowHeight="12.75"/>
  <cols>
    <col min="1" max="1" width="0.7109375" style="51" customWidth="1"/>
    <col min="2" max="2" width="3.7109375" style="51" customWidth="1"/>
    <col min="3" max="3" width="7.7109375" style="51" customWidth="1"/>
    <col min="4" max="6" width="14" style="51" customWidth="1"/>
    <col min="7" max="7" width="3.85546875" style="51" customWidth="1"/>
    <col min="8" max="8" width="17.7109375" style="51" customWidth="1"/>
    <col min="9" max="9" width="8.7109375" style="51" customWidth="1"/>
    <col min="10" max="10" width="14" style="51" customWidth="1"/>
    <col min="11" max="11" width="2.28515625" style="51" customWidth="1"/>
    <col min="12" max="12" width="6.85546875" style="51" customWidth="1"/>
    <col min="13" max="23" width="9.140625" style="51"/>
    <col min="24" max="25" width="5.7109375" style="51" customWidth="1"/>
    <col min="26" max="26" width="6.5703125" style="51" customWidth="1"/>
    <col min="27" max="27" width="21.42578125" style="51" customWidth="1"/>
    <col min="28" max="28" width="4.28515625" style="51" customWidth="1"/>
    <col min="29" max="29" width="8.28515625" style="51" customWidth="1"/>
    <col min="30" max="30" width="8.7109375" style="51" customWidth="1"/>
    <col min="31" max="16384" width="9.140625" style="51"/>
  </cols>
  <sheetData>
    <row r="1" spans="2:30" ht="28.5" customHeight="1" thickBot="1">
      <c r="B1" s="52"/>
      <c r="C1" s="52"/>
      <c r="D1" s="52"/>
      <c r="F1" s="106" t="str">
        <f>CONCATENATE(AA2," ",AB2," ",AC2," ",AD2)</f>
        <v xml:space="preserve">Krycí list rozpočtu v EUR  </v>
      </c>
      <c r="G1" s="52"/>
      <c r="H1" s="52"/>
      <c r="I1" s="52"/>
      <c r="J1" s="52"/>
      <c r="Z1" s="81" t="s">
        <v>4</v>
      </c>
      <c r="AA1" s="81" t="s">
        <v>5</v>
      </c>
      <c r="AB1" s="81" t="s">
        <v>6</v>
      </c>
      <c r="AC1" s="81" t="s">
        <v>7</v>
      </c>
      <c r="AD1" s="81" t="s">
        <v>8</v>
      </c>
    </row>
    <row r="2" spans="2:30" ht="18" customHeight="1" thickTop="1">
      <c r="B2" s="107"/>
      <c r="C2" s="108" t="s">
        <v>362</v>
      </c>
      <c r="D2" s="108"/>
      <c r="E2" s="108"/>
      <c r="F2" s="108"/>
      <c r="G2" s="109"/>
      <c r="H2" s="108"/>
      <c r="I2" s="108"/>
      <c r="J2" s="110"/>
      <c r="Z2" s="81" t="s">
        <v>9</v>
      </c>
      <c r="AA2" s="82" t="s">
        <v>10</v>
      </c>
      <c r="AB2" s="82" t="s">
        <v>11</v>
      </c>
      <c r="AC2" s="82"/>
      <c r="AD2" s="83"/>
    </row>
    <row r="3" spans="2:30" ht="18" customHeight="1">
      <c r="B3" s="111"/>
      <c r="C3" s="112" t="s">
        <v>94</v>
      </c>
      <c r="D3" s="112"/>
      <c r="E3" s="112"/>
      <c r="F3" s="112"/>
      <c r="G3" s="113"/>
      <c r="H3" s="112"/>
      <c r="I3" s="112"/>
      <c r="J3" s="114"/>
      <c r="Z3" s="81" t="s">
        <v>12</v>
      </c>
      <c r="AA3" s="82" t="s">
        <v>13</v>
      </c>
      <c r="AB3" s="82" t="s">
        <v>11</v>
      </c>
      <c r="AC3" s="82" t="s">
        <v>14</v>
      </c>
      <c r="AD3" s="83" t="s">
        <v>15</v>
      </c>
    </row>
    <row r="4" spans="2:30" ht="18" customHeight="1">
      <c r="B4" s="115"/>
      <c r="C4" s="116"/>
      <c r="D4" s="116"/>
      <c r="E4" s="116"/>
      <c r="F4" s="116"/>
      <c r="G4" s="117"/>
      <c r="H4" s="116"/>
      <c r="I4" s="116"/>
      <c r="J4" s="118"/>
      <c r="Z4" s="81" t="s">
        <v>16</v>
      </c>
      <c r="AA4" s="82" t="s">
        <v>17</v>
      </c>
      <c r="AB4" s="82" t="s">
        <v>11</v>
      </c>
      <c r="AC4" s="82"/>
      <c r="AD4" s="83"/>
    </row>
    <row r="5" spans="2:30" ht="18" customHeight="1" thickBot="1">
      <c r="B5" s="119"/>
      <c r="C5" s="120" t="s">
        <v>18</v>
      </c>
      <c r="D5" s="120"/>
      <c r="E5" s="120" t="s">
        <v>19</v>
      </c>
      <c r="F5" s="121"/>
      <c r="G5" s="121"/>
      <c r="H5" s="120"/>
      <c r="I5" s="121" t="s">
        <v>20</v>
      </c>
      <c r="J5" s="122"/>
      <c r="Z5" s="81" t="s">
        <v>21</v>
      </c>
      <c r="AA5" s="82" t="s">
        <v>13</v>
      </c>
      <c r="AB5" s="82" t="s">
        <v>11</v>
      </c>
      <c r="AC5" s="82" t="s">
        <v>14</v>
      </c>
      <c r="AD5" s="83" t="s">
        <v>15</v>
      </c>
    </row>
    <row r="6" spans="2:30" ht="18" customHeight="1" thickTop="1">
      <c r="B6" s="107"/>
      <c r="C6" s="108" t="s">
        <v>1</v>
      </c>
      <c r="D6" s="108" t="s">
        <v>96</v>
      </c>
      <c r="E6" s="108"/>
      <c r="F6" s="108"/>
      <c r="G6" s="108"/>
      <c r="H6" s="108"/>
      <c r="I6" s="108"/>
      <c r="J6" s="110"/>
    </row>
    <row r="7" spans="2:30" ht="18" customHeight="1">
      <c r="B7" s="123"/>
      <c r="C7" s="124"/>
      <c r="D7" s="125"/>
      <c r="E7" s="125"/>
      <c r="F7" s="125"/>
      <c r="G7" s="125"/>
      <c r="H7" s="125"/>
      <c r="I7" s="125"/>
      <c r="J7" s="126"/>
    </row>
    <row r="8" spans="2:30" ht="18" customHeight="1">
      <c r="B8" s="111"/>
      <c r="C8" s="112" t="s">
        <v>0</v>
      </c>
      <c r="D8" s="112"/>
      <c r="E8" s="112"/>
      <c r="F8" s="112"/>
      <c r="G8" s="112"/>
      <c r="H8" s="112"/>
      <c r="I8" s="112"/>
      <c r="J8" s="114"/>
    </row>
    <row r="9" spans="2:30" ht="18" customHeight="1">
      <c r="B9" s="115"/>
      <c r="C9" s="117"/>
      <c r="D9" s="116"/>
      <c r="E9" s="116"/>
      <c r="F9" s="116"/>
      <c r="G9" s="125"/>
      <c r="H9" s="116"/>
      <c r="I9" s="116"/>
      <c r="J9" s="118"/>
    </row>
    <row r="10" spans="2:30" ht="18" customHeight="1">
      <c r="B10" s="111"/>
      <c r="C10" s="112" t="s">
        <v>22</v>
      </c>
      <c r="D10" s="112" t="s">
        <v>97</v>
      </c>
      <c r="E10" s="112"/>
      <c r="F10" s="112"/>
      <c r="G10" s="112"/>
      <c r="H10" s="112"/>
      <c r="I10" s="112"/>
      <c r="J10" s="114"/>
    </row>
    <row r="11" spans="2:30" ht="18" customHeight="1" thickBot="1">
      <c r="B11" s="127"/>
      <c r="C11" s="128"/>
      <c r="D11" s="128"/>
      <c r="E11" s="128"/>
      <c r="F11" s="128"/>
      <c r="G11" s="128"/>
      <c r="H11" s="128"/>
      <c r="I11" s="128"/>
      <c r="J11" s="129"/>
    </row>
    <row r="12" spans="2:30" ht="18" customHeight="1" thickTop="1">
      <c r="B12" s="130"/>
      <c r="C12" s="108"/>
      <c r="D12" s="108"/>
      <c r="E12" s="108"/>
      <c r="F12" s="131">
        <f>IF(B12&lt;&gt;0,ROUND($J$31/B12,0),0)</f>
        <v>0</v>
      </c>
      <c r="G12" s="109"/>
      <c r="H12" s="108"/>
      <c r="I12" s="108"/>
      <c r="J12" s="132">
        <f>IF(G12&lt;&gt;0,ROUND($J$31/G12,0),0)</f>
        <v>0</v>
      </c>
    </row>
    <row r="13" spans="2:30" ht="18" customHeight="1">
      <c r="B13" s="133"/>
      <c r="C13" s="125"/>
      <c r="D13" s="125"/>
      <c r="E13" s="125"/>
      <c r="F13" s="134">
        <f>IF(B13&lt;&gt;0,ROUND($J$31/B13,0),0)</f>
        <v>0</v>
      </c>
      <c r="G13" s="124"/>
      <c r="H13" s="125"/>
      <c r="I13" s="125"/>
      <c r="J13" s="135">
        <f>IF(G13&lt;&gt;0,ROUND($J$31/G13,0),0)</f>
        <v>0</v>
      </c>
    </row>
    <row r="14" spans="2:30" ht="18" customHeight="1" thickBot="1">
      <c r="B14" s="62"/>
      <c r="C14" s="14"/>
      <c r="D14" s="14"/>
      <c r="E14" s="14"/>
      <c r="F14" s="70">
        <f>IF(B14&lt;&gt;0,ROUND($J$31/B14,0),0)</f>
        <v>0</v>
      </c>
      <c r="G14" s="63"/>
      <c r="H14" s="14"/>
      <c r="I14" s="14"/>
      <c r="J14" s="71">
        <f>IF(G14&lt;&gt;0,ROUND($J$31/G14,0),0)</f>
        <v>0</v>
      </c>
    </row>
    <row r="15" spans="2:30" ht="18" customHeight="1" thickTop="1">
      <c r="B15" s="54" t="s">
        <v>23</v>
      </c>
      <c r="C15" s="17" t="s">
        <v>24</v>
      </c>
      <c r="D15" s="18" t="s">
        <v>25</v>
      </c>
      <c r="E15" s="18" t="s">
        <v>26</v>
      </c>
      <c r="F15" s="19" t="s">
        <v>27</v>
      </c>
      <c r="G15" s="54" t="s">
        <v>28</v>
      </c>
      <c r="H15" s="20" t="s">
        <v>29</v>
      </c>
      <c r="I15" s="21"/>
      <c r="J15" s="22"/>
    </row>
    <row r="16" spans="2:30" ht="18" customHeight="1">
      <c r="B16" s="23">
        <v>1</v>
      </c>
      <c r="C16" s="24" t="s">
        <v>30</v>
      </c>
      <c r="D16" s="94">
        <f>Prehlad!H59</f>
        <v>0</v>
      </c>
      <c r="E16" s="94">
        <f>Prehlad!I59</f>
        <v>0</v>
      </c>
      <c r="F16" s="95">
        <f>D16+E16</f>
        <v>0</v>
      </c>
      <c r="G16" s="23">
        <v>6</v>
      </c>
      <c r="H16" s="25" t="s">
        <v>98</v>
      </c>
      <c r="I16" s="59"/>
      <c r="J16" s="95">
        <v>0</v>
      </c>
    </row>
    <row r="17" spans="2:12" ht="18" customHeight="1">
      <c r="B17" s="26">
        <v>2</v>
      </c>
      <c r="C17" s="27" t="s">
        <v>31</v>
      </c>
      <c r="D17" s="96">
        <f>Prehlad!H149</f>
        <v>0</v>
      </c>
      <c r="E17" s="96">
        <f>Prehlad!I149</f>
        <v>0</v>
      </c>
      <c r="F17" s="95">
        <f>D17+E17</f>
        <v>0</v>
      </c>
      <c r="G17" s="26">
        <v>7</v>
      </c>
      <c r="H17" s="28" t="s">
        <v>99</v>
      </c>
      <c r="I17" s="10"/>
      <c r="J17" s="97">
        <v>0</v>
      </c>
    </row>
    <row r="18" spans="2:12" ht="18" customHeight="1">
      <c r="B18" s="26">
        <v>3</v>
      </c>
      <c r="C18" s="27" t="s">
        <v>32</v>
      </c>
      <c r="D18" s="96"/>
      <c r="E18" s="96"/>
      <c r="F18" s="95">
        <f>D18+E18</f>
        <v>0</v>
      </c>
      <c r="G18" s="26">
        <v>8</v>
      </c>
      <c r="H18" s="28" t="s">
        <v>100</v>
      </c>
      <c r="I18" s="10"/>
      <c r="J18" s="97">
        <v>0</v>
      </c>
    </row>
    <row r="19" spans="2:12" ht="18" customHeight="1" thickBot="1">
      <c r="B19" s="26">
        <v>4</v>
      </c>
      <c r="C19" s="27" t="s">
        <v>33</v>
      </c>
      <c r="D19" s="96"/>
      <c r="E19" s="96"/>
      <c r="F19" s="98">
        <f>D19+E19</f>
        <v>0</v>
      </c>
      <c r="G19" s="26">
        <v>9</v>
      </c>
      <c r="H19" s="28" t="s">
        <v>2</v>
      </c>
      <c r="I19" s="10"/>
      <c r="J19" s="97">
        <v>0</v>
      </c>
    </row>
    <row r="20" spans="2:12" ht="18" customHeight="1" thickBot="1">
      <c r="B20" s="29">
        <v>5</v>
      </c>
      <c r="C20" s="30" t="s">
        <v>34</v>
      </c>
      <c r="D20" s="99">
        <f>SUM(D16:D19)</f>
        <v>0</v>
      </c>
      <c r="E20" s="100">
        <f>SUM(E16:E19)</f>
        <v>0</v>
      </c>
      <c r="F20" s="101">
        <f>SUM(F16:F19)</f>
        <v>0</v>
      </c>
      <c r="G20" s="31">
        <v>10</v>
      </c>
      <c r="I20" s="58" t="s">
        <v>35</v>
      </c>
      <c r="J20" s="101">
        <f>SUM(J16:J19)</f>
        <v>0</v>
      </c>
    </row>
    <row r="21" spans="2:12" ht="18" customHeight="1" thickTop="1">
      <c r="B21" s="54" t="s">
        <v>36</v>
      </c>
      <c r="C21" s="53"/>
      <c r="D21" s="21" t="s">
        <v>37</v>
      </c>
      <c r="E21" s="21"/>
      <c r="F21" s="22"/>
      <c r="G21" s="54" t="s">
        <v>38</v>
      </c>
      <c r="H21" s="20" t="s">
        <v>39</v>
      </c>
      <c r="I21" s="21"/>
      <c r="J21" s="22"/>
    </row>
    <row r="22" spans="2:12" ht="18" customHeight="1">
      <c r="B22" s="23">
        <v>11</v>
      </c>
      <c r="C22" s="180" t="s">
        <v>101</v>
      </c>
      <c r="D22" s="181"/>
      <c r="E22" s="61"/>
      <c r="F22" s="95">
        <f>SUM(F20*E22)</f>
        <v>0</v>
      </c>
      <c r="G22" s="26">
        <v>16</v>
      </c>
      <c r="H22" s="28" t="s">
        <v>40</v>
      </c>
      <c r="I22" s="32"/>
      <c r="J22" s="97">
        <v>0</v>
      </c>
    </row>
    <row r="23" spans="2:12" ht="18" customHeight="1">
      <c r="B23" s="26">
        <v>12</v>
      </c>
      <c r="C23" s="28" t="s">
        <v>102</v>
      </c>
      <c r="D23" s="60"/>
      <c r="E23" s="33">
        <v>0</v>
      </c>
      <c r="F23" s="97">
        <v>0</v>
      </c>
      <c r="G23" s="26">
        <v>17</v>
      </c>
      <c r="H23" s="28" t="s">
        <v>104</v>
      </c>
      <c r="I23" s="61"/>
      <c r="J23" s="97">
        <f>SUM(F20*I23)</f>
        <v>0</v>
      </c>
      <c r="L23" s="95">
        <f>SUM(L21*K23)</f>
        <v>0</v>
      </c>
    </row>
    <row r="24" spans="2:12" ht="18" customHeight="1">
      <c r="B24" s="26">
        <v>13</v>
      </c>
      <c r="C24" s="28" t="s">
        <v>103</v>
      </c>
      <c r="D24" s="60"/>
      <c r="E24" s="33">
        <v>0</v>
      </c>
      <c r="F24" s="97">
        <v>0</v>
      </c>
      <c r="G24" s="26">
        <v>18</v>
      </c>
      <c r="H24" s="28" t="s">
        <v>105</v>
      </c>
      <c r="I24" s="32"/>
      <c r="J24" s="97">
        <v>0</v>
      </c>
    </row>
    <row r="25" spans="2:12" ht="18" customHeight="1" thickBot="1">
      <c r="B25" s="26">
        <v>14</v>
      </c>
      <c r="C25" s="28" t="s">
        <v>359</v>
      </c>
      <c r="D25" s="60"/>
      <c r="E25" s="33"/>
      <c r="F25" s="95">
        <f>SUM(F20*E25)</f>
        <v>0</v>
      </c>
      <c r="G25" s="26">
        <v>19</v>
      </c>
      <c r="H25" s="28" t="s">
        <v>2</v>
      </c>
      <c r="I25" s="32"/>
      <c r="J25" s="97">
        <v>0</v>
      </c>
    </row>
    <row r="26" spans="2:12" ht="18" customHeight="1" thickBot="1">
      <c r="B26" s="29">
        <v>15</v>
      </c>
      <c r="C26" s="34"/>
      <c r="D26" s="35"/>
      <c r="E26" s="35" t="s">
        <v>41</v>
      </c>
      <c r="F26" s="101">
        <f>SUM(F22:F25)</f>
        <v>0</v>
      </c>
      <c r="G26" s="29">
        <v>20</v>
      </c>
      <c r="H26" s="34"/>
      <c r="I26" s="35" t="s">
        <v>42</v>
      </c>
      <c r="J26" s="101">
        <f>SUM(J22:J25)</f>
        <v>0</v>
      </c>
    </row>
    <row r="27" spans="2:12" ht="18" customHeight="1" thickTop="1">
      <c r="B27" s="36"/>
      <c r="C27" s="37" t="s">
        <v>43</v>
      </c>
      <c r="D27" s="38"/>
      <c r="E27" s="39" t="s">
        <v>44</v>
      </c>
      <c r="F27" s="40"/>
      <c r="G27" s="54" t="s">
        <v>45</v>
      </c>
      <c r="H27" s="20" t="s">
        <v>46</v>
      </c>
      <c r="I27" s="21"/>
      <c r="J27" s="22"/>
    </row>
    <row r="28" spans="2:12" ht="18" customHeight="1">
      <c r="B28" s="41"/>
      <c r="C28" s="42"/>
      <c r="D28" s="43"/>
      <c r="E28" s="44"/>
      <c r="F28" s="40"/>
      <c r="G28" s="23">
        <v>21</v>
      </c>
      <c r="H28" s="136"/>
      <c r="I28" s="137" t="s">
        <v>334</v>
      </c>
      <c r="J28" s="138">
        <f>ROUND(F20,2)+J20+F26+J26</f>
        <v>0</v>
      </c>
    </row>
    <row r="29" spans="2:12" ht="18" customHeight="1">
      <c r="B29" s="41"/>
      <c r="C29" s="43" t="s">
        <v>47</v>
      </c>
      <c r="D29" s="43"/>
      <c r="E29" s="45"/>
      <c r="F29" s="40"/>
      <c r="G29" s="26">
        <v>22</v>
      </c>
      <c r="H29" s="28" t="s">
        <v>106</v>
      </c>
      <c r="I29" s="102">
        <f>J28-I30</f>
        <v>0</v>
      </c>
      <c r="J29" s="97">
        <f>ROUND((I29*20)/100,2)</f>
        <v>0</v>
      </c>
    </row>
    <row r="30" spans="2:12" ht="18" customHeight="1" thickBot="1">
      <c r="B30" s="9"/>
      <c r="C30" s="10" t="s">
        <v>48</v>
      </c>
      <c r="D30" s="10"/>
      <c r="E30" s="45"/>
      <c r="F30" s="40"/>
      <c r="G30" s="26">
        <v>23</v>
      </c>
      <c r="H30" s="28" t="s">
        <v>107</v>
      </c>
      <c r="I30" s="102">
        <f>SUMIF(Prehlad!O13:O10004,0,Prehlad!J13:J10004)</f>
        <v>0</v>
      </c>
      <c r="J30" s="97">
        <f>ROUND((I30*0)/100,1)</f>
        <v>0</v>
      </c>
    </row>
    <row r="31" spans="2:12" ht="18" customHeight="1" thickBot="1">
      <c r="B31" s="41"/>
      <c r="C31" s="43"/>
      <c r="D31" s="43"/>
      <c r="E31" s="45"/>
      <c r="F31" s="40"/>
      <c r="G31" s="29">
        <v>24</v>
      </c>
      <c r="H31" s="139"/>
      <c r="I31" s="140" t="s">
        <v>335</v>
      </c>
      <c r="J31" s="141">
        <f>SUM(J28:J30)</f>
        <v>0</v>
      </c>
    </row>
    <row r="32" spans="2:12" ht="18" customHeight="1" thickTop="1" thickBot="1">
      <c r="B32" s="36"/>
      <c r="C32" s="43"/>
      <c r="D32" s="40"/>
      <c r="E32" s="46"/>
      <c r="F32" s="40"/>
      <c r="G32" s="55" t="s">
        <v>49</v>
      </c>
      <c r="H32" s="56" t="s">
        <v>108</v>
      </c>
      <c r="I32" s="16"/>
      <c r="J32" s="57">
        <v>0</v>
      </c>
    </row>
    <row r="33" spans="2:10" ht="18" customHeight="1" thickTop="1">
      <c r="B33" s="47"/>
      <c r="C33" s="48"/>
      <c r="D33" s="37" t="s">
        <v>50</v>
      </c>
      <c r="E33" s="48"/>
      <c r="F33" s="48"/>
      <c r="G33" s="48"/>
      <c r="H33" s="48" t="s">
        <v>51</v>
      </c>
      <c r="I33" s="48"/>
      <c r="J33" s="49"/>
    </row>
    <row r="34" spans="2:10" ht="18" customHeight="1">
      <c r="B34" s="41"/>
      <c r="C34" s="42"/>
      <c r="D34" s="43"/>
      <c r="E34" s="43"/>
      <c r="F34" s="42"/>
      <c r="G34" s="43"/>
      <c r="H34" s="43"/>
      <c r="I34" s="43"/>
      <c r="J34" s="50"/>
    </row>
    <row r="35" spans="2:10" ht="18" customHeight="1">
      <c r="B35" s="41"/>
      <c r="C35" s="43" t="s">
        <v>47</v>
      </c>
      <c r="D35" s="43"/>
      <c r="E35" s="43"/>
      <c r="F35" s="42"/>
      <c r="G35" s="43" t="s">
        <v>47</v>
      </c>
      <c r="H35" s="43"/>
      <c r="I35" s="43"/>
      <c r="J35" s="50"/>
    </row>
    <row r="36" spans="2:10" ht="18" customHeight="1">
      <c r="B36" s="9"/>
      <c r="C36" s="10" t="s">
        <v>48</v>
      </c>
      <c r="D36" s="10"/>
      <c r="E36" s="10"/>
      <c r="F36" s="11"/>
      <c r="G36" s="10" t="s">
        <v>48</v>
      </c>
      <c r="H36" s="10"/>
      <c r="I36" s="10"/>
      <c r="J36" s="12"/>
    </row>
    <row r="37" spans="2:10" ht="18" customHeight="1">
      <c r="B37" s="41"/>
      <c r="C37" s="43" t="s">
        <v>44</v>
      </c>
      <c r="D37" s="43"/>
      <c r="E37" s="43"/>
      <c r="F37" s="42"/>
      <c r="G37" s="43" t="s">
        <v>44</v>
      </c>
      <c r="H37" s="43"/>
      <c r="I37" s="43"/>
      <c r="J37" s="50"/>
    </row>
    <row r="38" spans="2:10" ht="18" customHeight="1">
      <c r="B38" s="41"/>
      <c r="C38" s="43"/>
      <c r="D38" s="43"/>
      <c r="E38" s="43"/>
      <c r="F38" s="43"/>
      <c r="G38" s="43"/>
      <c r="H38" s="43"/>
      <c r="I38" s="43"/>
      <c r="J38" s="50"/>
    </row>
    <row r="39" spans="2:10" ht="18" customHeight="1">
      <c r="B39" s="41"/>
      <c r="C39" s="43"/>
      <c r="D39" s="43"/>
      <c r="E39" s="43"/>
      <c r="F39" s="43"/>
      <c r="G39" s="43"/>
      <c r="H39" s="43"/>
      <c r="I39" s="43"/>
      <c r="J39" s="50"/>
    </row>
    <row r="40" spans="2:10" ht="18" customHeight="1">
      <c r="B40" s="41"/>
      <c r="C40" s="43"/>
      <c r="D40" s="43"/>
      <c r="E40" s="43"/>
      <c r="F40" s="43"/>
      <c r="G40" s="43"/>
      <c r="H40" s="43"/>
      <c r="I40" s="43"/>
      <c r="J40" s="50"/>
    </row>
    <row r="41" spans="2:10" ht="18" customHeight="1" thickBot="1">
      <c r="B41" s="13"/>
      <c r="C41" s="14"/>
      <c r="D41" s="14"/>
      <c r="E41" s="14"/>
      <c r="F41" s="14"/>
      <c r="G41" s="14"/>
      <c r="H41" s="14"/>
      <c r="I41" s="14"/>
      <c r="J41" s="15"/>
    </row>
    <row r="42" spans="2:10" ht="14.25" customHeight="1" thickTop="1"/>
    <row r="43" spans="2:10" ht="2.25" customHeight="1"/>
  </sheetData>
  <mergeCells count="1">
    <mergeCell ref="C22:D22"/>
  </mergeCells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53"/>
  <sheetViews>
    <sheetView showGridLines="0" workbookViewId="0">
      <selection activeCell="AD24" sqref="AD23:AD24"/>
    </sheetView>
  </sheetViews>
  <sheetFormatPr defaultRowHeight="12.75"/>
  <cols>
    <col min="1" max="1" width="4.140625" style="72" customWidth="1"/>
    <col min="2" max="2" width="3.7109375" style="73" customWidth="1"/>
    <col min="3" max="3" width="8.42578125" style="74" customWidth="1"/>
    <col min="4" max="4" width="51.28515625" style="93" customWidth="1"/>
    <col min="5" max="5" width="8.5703125" style="76" customWidth="1"/>
    <col min="6" max="6" width="5.28515625" style="75" customWidth="1"/>
    <col min="7" max="7" width="7.5703125" style="77" customWidth="1"/>
    <col min="8" max="9" width="9.7109375" style="77" hidden="1" customWidth="1"/>
    <col min="10" max="10" width="8.7109375" style="77" customWidth="1"/>
    <col min="11" max="11" width="7.42578125" style="78" hidden="1" customWidth="1"/>
    <col min="12" max="12" width="8.28515625" style="78" hidden="1" customWidth="1"/>
    <col min="13" max="13" width="9.140625" style="76" hidden="1" customWidth="1"/>
    <col min="14" max="14" width="7" style="76" hidden="1" customWidth="1"/>
    <col min="15" max="15" width="3.5703125" style="75" hidden="1" customWidth="1"/>
    <col min="16" max="16" width="12.7109375" style="75" hidden="1" customWidth="1"/>
    <col min="17" max="19" width="13.28515625" style="76" hidden="1" customWidth="1"/>
    <col min="20" max="20" width="10.5703125" style="79" hidden="1" customWidth="1"/>
    <col min="21" max="21" width="10.28515625" style="79" hidden="1" customWidth="1"/>
    <col min="22" max="22" width="5.7109375" style="79" hidden="1" customWidth="1"/>
    <col min="23" max="23" width="9.140625" style="80" hidden="1" customWidth="1"/>
    <col min="24" max="25" width="5.7109375" style="75" hidden="1" customWidth="1"/>
    <col min="26" max="26" width="7.5703125" style="75" hidden="1" customWidth="1"/>
    <col min="27" max="27" width="24.85546875" style="75" hidden="1" customWidth="1"/>
    <col min="28" max="28" width="4.28515625" style="75" hidden="1" customWidth="1"/>
    <col min="29" max="29" width="8.28515625" style="75" customWidth="1"/>
    <col min="30" max="30" width="8.7109375" style="75" customWidth="1"/>
    <col min="31" max="34" width="9.140625" style="75"/>
    <col min="35" max="16384" width="9.140625" style="1"/>
  </cols>
  <sheetData>
    <row r="1" spans="1:34">
      <c r="A1" s="8" t="s">
        <v>92</v>
      </c>
      <c r="B1" s="1"/>
      <c r="C1" s="1"/>
      <c r="D1" s="142"/>
      <c r="E1" s="8"/>
      <c r="F1" s="1"/>
      <c r="G1" s="5"/>
      <c r="H1" s="1"/>
      <c r="I1" s="1"/>
      <c r="J1" s="5"/>
      <c r="K1" s="6"/>
      <c r="L1" s="1"/>
      <c r="M1" s="1"/>
      <c r="N1" s="1"/>
      <c r="O1" s="1"/>
      <c r="P1" s="1"/>
      <c r="Q1" s="4"/>
      <c r="R1" s="4"/>
      <c r="S1" s="4"/>
      <c r="T1" s="1"/>
      <c r="U1" s="1"/>
      <c r="V1" s="1"/>
      <c r="W1" s="1"/>
      <c r="X1" s="1"/>
      <c r="Y1" s="1"/>
      <c r="Z1" s="81" t="s">
        <v>4</v>
      </c>
      <c r="AA1" s="105" t="s">
        <v>5</v>
      </c>
      <c r="AB1" s="81" t="s">
        <v>6</v>
      </c>
      <c r="AC1" s="81" t="s">
        <v>7</v>
      </c>
      <c r="AD1" s="81" t="s">
        <v>8</v>
      </c>
      <c r="AE1" s="1"/>
      <c r="AF1" s="1"/>
      <c r="AG1" s="1"/>
      <c r="AH1" s="1"/>
    </row>
    <row r="2" spans="1:34">
      <c r="A2" s="8" t="s">
        <v>93</v>
      </c>
      <c r="B2" s="1"/>
      <c r="C2" s="1"/>
      <c r="D2" s="142"/>
      <c r="E2" s="8"/>
      <c r="F2" s="1"/>
      <c r="G2" s="5"/>
      <c r="H2" s="7"/>
      <c r="I2" s="1"/>
      <c r="J2" s="5"/>
      <c r="K2" s="6"/>
      <c r="L2" s="1"/>
      <c r="M2" s="1"/>
      <c r="N2" s="1"/>
      <c r="O2" s="1"/>
      <c r="P2" s="1"/>
      <c r="Q2" s="4"/>
      <c r="R2" s="4"/>
      <c r="S2" s="4"/>
      <c r="T2" s="1"/>
      <c r="U2" s="1"/>
      <c r="V2" s="1"/>
      <c r="W2" s="1"/>
      <c r="X2" s="1"/>
      <c r="Y2" s="1"/>
      <c r="Z2" s="81" t="s">
        <v>9</v>
      </c>
      <c r="AA2" s="82" t="s">
        <v>59</v>
      </c>
      <c r="AB2" s="82" t="s">
        <v>11</v>
      </c>
      <c r="AC2" s="82"/>
      <c r="AD2" s="83"/>
      <c r="AE2" s="1"/>
      <c r="AF2" s="1"/>
      <c r="AG2" s="1"/>
      <c r="AH2" s="1"/>
    </row>
    <row r="3" spans="1:34">
      <c r="A3" s="8" t="s">
        <v>52</v>
      </c>
      <c r="B3" s="1"/>
      <c r="C3" s="1"/>
      <c r="D3" s="142"/>
      <c r="E3" s="8"/>
      <c r="F3" s="1"/>
      <c r="G3" s="5"/>
      <c r="H3" s="1"/>
      <c r="I3" s="1"/>
      <c r="J3" s="5"/>
      <c r="K3" s="6"/>
      <c r="L3" s="1"/>
      <c r="M3" s="1"/>
      <c r="N3" s="1"/>
      <c r="O3" s="1"/>
      <c r="P3" s="1"/>
      <c r="Q3" s="4"/>
      <c r="R3" s="4"/>
      <c r="S3" s="4"/>
      <c r="T3" s="1"/>
      <c r="U3" s="1"/>
      <c r="V3" s="1"/>
      <c r="W3" s="1"/>
      <c r="X3" s="1"/>
      <c r="Y3" s="1"/>
      <c r="Z3" s="81" t="s">
        <v>12</v>
      </c>
      <c r="AA3" s="82" t="s">
        <v>60</v>
      </c>
      <c r="AB3" s="82" t="s">
        <v>11</v>
      </c>
      <c r="AC3" s="82" t="s">
        <v>14</v>
      </c>
      <c r="AD3" s="83" t="s">
        <v>15</v>
      </c>
      <c r="AE3" s="1"/>
      <c r="AF3" s="1"/>
      <c r="AG3" s="1"/>
      <c r="AH3" s="1"/>
    </row>
    <row r="4" spans="1:34">
      <c r="A4" s="1"/>
      <c r="B4" s="1"/>
      <c r="C4" s="1"/>
      <c r="D4" s="14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4"/>
      <c r="S4" s="4"/>
      <c r="T4" s="1"/>
      <c r="U4" s="1"/>
      <c r="V4" s="1"/>
      <c r="W4" s="1"/>
      <c r="X4" s="1"/>
      <c r="Y4" s="1"/>
      <c r="Z4" s="81" t="s">
        <v>16</v>
      </c>
      <c r="AA4" s="82" t="s">
        <v>61</v>
      </c>
      <c r="AB4" s="82" t="s">
        <v>11</v>
      </c>
      <c r="AC4" s="82"/>
      <c r="AD4" s="83"/>
      <c r="AE4" s="1"/>
      <c r="AF4" s="1"/>
      <c r="AG4" s="1"/>
      <c r="AH4" s="1"/>
    </row>
    <row r="5" spans="1:34">
      <c r="A5" s="8" t="s">
        <v>362</v>
      </c>
      <c r="B5" s="1"/>
      <c r="C5" s="1"/>
      <c r="D5" s="14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4"/>
      <c r="S5" s="4"/>
      <c r="T5" s="1"/>
      <c r="U5" s="1"/>
      <c r="V5" s="1"/>
      <c r="W5" s="1"/>
      <c r="X5" s="1"/>
      <c r="Y5" s="1"/>
      <c r="Z5" s="81" t="s">
        <v>21</v>
      </c>
      <c r="AA5" s="82" t="s">
        <v>60</v>
      </c>
      <c r="AB5" s="82" t="s">
        <v>11</v>
      </c>
      <c r="AC5" s="82" t="s">
        <v>14</v>
      </c>
      <c r="AD5" s="83" t="s">
        <v>15</v>
      </c>
      <c r="AE5" s="1"/>
      <c r="AF5" s="1"/>
      <c r="AG5" s="1"/>
      <c r="AH5" s="1"/>
    </row>
    <row r="6" spans="1:34">
      <c r="A6" s="8" t="s">
        <v>94</v>
      </c>
      <c r="B6" s="1"/>
      <c r="C6" s="1"/>
      <c r="D6" s="14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8"/>
      <c r="B7" s="1"/>
      <c r="C7" s="1"/>
      <c r="D7" s="14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4"/>
      <c r="R7" s="4"/>
      <c r="S7" s="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>
      <c r="A8" s="8" t="s">
        <v>361</v>
      </c>
      <c r="B8" s="1"/>
      <c r="C8" s="1"/>
      <c r="D8" s="14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"/>
      <c r="R8" s="4"/>
      <c r="S8" s="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>
      <c r="A9" s="1"/>
      <c r="B9" s="2"/>
      <c r="C9" s="3"/>
      <c r="D9" s="143" t="s">
        <v>360</v>
      </c>
      <c r="E9" s="4"/>
      <c r="F9" s="1"/>
      <c r="G9" s="5"/>
      <c r="H9" s="5"/>
      <c r="I9" s="5"/>
      <c r="J9" s="5"/>
      <c r="K9" s="6"/>
      <c r="L9" s="6"/>
      <c r="M9" s="4"/>
      <c r="N9" s="4"/>
      <c r="O9" s="1"/>
      <c r="P9" s="1"/>
      <c r="Q9" s="4"/>
      <c r="R9" s="4"/>
      <c r="S9" s="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4.25" thickBot="1">
      <c r="A10" s="1"/>
      <c r="B10" s="2"/>
      <c r="C10" s="3"/>
      <c r="D10" s="144"/>
      <c r="E10" s="4"/>
      <c r="F10" s="1"/>
      <c r="G10" s="5"/>
      <c r="H10" s="5"/>
      <c r="I10" s="5"/>
      <c r="J10" s="5"/>
      <c r="K10" s="6"/>
      <c r="L10" s="6"/>
      <c r="M10" s="4"/>
      <c r="N10" s="4"/>
      <c r="O10" s="1"/>
      <c r="P10" s="1"/>
      <c r="Q10" s="4"/>
      <c r="R10" s="4"/>
      <c r="S10" s="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3.5" thickTop="1">
      <c r="A11" s="86" t="s">
        <v>62</v>
      </c>
      <c r="B11" s="86" t="s">
        <v>63</v>
      </c>
      <c r="C11" s="86" t="s">
        <v>64</v>
      </c>
      <c r="D11" s="145" t="s">
        <v>65</v>
      </c>
      <c r="E11" s="86" t="s">
        <v>66</v>
      </c>
      <c r="F11" s="86" t="s">
        <v>67</v>
      </c>
      <c r="G11" s="86" t="s">
        <v>68</v>
      </c>
      <c r="H11" s="86" t="s">
        <v>25</v>
      </c>
      <c r="I11" s="86" t="s">
        <v>53</v>
      </c>
      <c r="J11" s="86" t="s">
        <v>54</v>
      </c>
      <c r="K11" s="87" t="s">
        <v>55</v>
      </c>
      <c r="L11" s="88"/>
      <c r="M11" s="89" t="s">
        <v>56</v>
      </c>
      <c r="N11" s="88"/>
      <c r="O11" s="86" t="s">
        <v>3</v>
      </c>
      <c r="P11" s="84" t="s">
        <v>69</v>
      </c>
      <c r="Q11" s="64" t="s">
        <v>66</v>
      </c>
      <c r="R11" s="64" t="s">
        <v>66</v>
      </c>
      <c r="S11" s="65" t="s">
        <v>66</v>
      </c>
      <c r="T11" s="68" t="s">
        <v>70</v>
      </c>
      <c r="U11" s="68" t="s">
        <v>71</v>
      </c>
      <c r="V11" s="68" t="s">
        <v>72</v>
      </c>
      <c r="W11" s="69" t="s">
        <v>58</v>
      </c>
      <c r="X11" s="69" t="s">
        <v>73</v>
      </c>
      <c r="Y11" s="69" t="s">
        <v>74</v>
      </c>
      <c r="Z11" s="92" t="s">
        <v>75</v>
      </c>
      <c r="AA11" s="92" t="s">
        <v>76</v>
      </c>
      <c r="AB11" s="1" t="s">
        <v>72</v>
      </c>
      <c r="AC11" s="1"/>
      <c r="AD11" s="1"/>
      <c r="AE11" s="1"/>
      <c r="AF11" s="1"/>
      <c r="AG11" s="1"/>
      <c r="AH11" s="1"/>
    </row>
    <row r="12" spans="1:34" ht="13.5" thickBot="1">
      <c r="A12" s="146" t="s">
        <v>77</v>
      </c>
      <c r="B12" s="146" t="s">
        <v>78</v>
      </c>
      <c r="C12" s="147"/>
      <c r="D12" s="148" t="s">
        <v>79</v>
      </c>
      <c r="E12" s="146" t="s">
        <v>80</v>
      </c>
      <c r="F12" s="146" t="s">
        <v>81</v>
      </c>
      <c r="G12" s="146" t="s">
        <v>82</v>
      </c>
      <c r="H12" s="146" t="s">
        <v>83</v>
      </c>
      <c r="I12" s="146" t="s">
        <v>57</v>
      </c>
      <c r="J12" s="146"/>
      <c r="K12" s="90" t="s">
        <v>68</v>
      </c>
      <c r="L12" s="90" t="s">
        <v>54</v>
      </c>
      <c r="M12" s="91" t="s">
        <v>68</v>
      </c>
      <c r="N12" s="90" t="s">
        <v>54</v>
      </c>
      <c r="O12" s="90" t="s">
        <v>84</v>
      </c>
      <c r="P12" s="85"/>
      <c r="Q12" s="66" t="s">
        <v>85</v>
      </c>
      <c r="R12" s="66" t="s">
        <v>86</v>
      </c>
      <c r="S12" s="67" t="s">
        <v>87</v>
      </c>
      <c r="T12" s="68" t="s">
        <v>88</v>
      </c>
      <c r="U12" s="68" t="s">
        <v>89</v>
      </c>
      <c r="V12" s="68" t="s">
        <v>90</v>
      </c>
      <c r="W12" s="69"/>
      <c r="X12" s="1"/>
      <c r="Y12" s="1"/>
      <c r="Z12" s="92" t="s">
        <v>91</v>
      </c>
      <c r="AA12" s="92" t="s">
        <v>77</v>
      </c>
      <c r="AB12" s="1" t="s">
        <v>95</v>
      </c>
      <c r="AC12" s="1"/>
      <c r="AD12" s="1"/>
      <c r="AE12" s="1"/>
      <c r="AF12" s="1"/>
      <c r="AG12" s="1"/>
      <c r="AH12" s="1"/>
    </row>
    <row r="13" spans="1:34" ht="13.5" thickTop="1">
      <c r="A13" s="149"/>
      <c r="B13" s="150"/>
      <c r="C13" s="151"/>
      <c r="D13" s="152"/>
      <c r="E13" s="153"/>
      <c r="F13" s="154"/>
      <c r="G13" s="155"/>
      <c r="H13" s="155"/>
      <c r="I13" s="155"/>
      <c r="J13" s="156"/>
    </row>
    <row r="14" spans="1:34">
      <c r="A14" s="157"/>
      <c r="B14" s="158" t="s">
        <v>109</v>
      </c>
      <c r="C14" s="159"/>
      <c r="D14" s="160"/>
      <c r="E14" s="161"/>
      <c r="F14" s="162"/>
      <c r="G14" s="163"/>
      <c r="H14" s="163"/>
      <c r="I14" s="163"/>
      <c r="J14" s="164"/>
    </row>
    <row r="15" spans="1:34">
      <c r="A15" s="157"/>
      <c r="B15" s="158"/>
      <c r="C15" s="159"/>
      <c r="D15" s="160"/>
      <c r="E15" s="161"/>
      <c r="F15" s="162"/>
      <c r="G15" s="163"/>
      <c r="H15" s="163"/>
      <c r="I15" s="163"/>
      <c r="J15" s="164"/>
    </row>
    <row r="16" spans="1:34">
      <c r="A16" s="157"/>
      <c r="B16" s="159" t="s">
        <v>110</v>
      </c>
      <c r="C16" s="159"/>
      <c r="D16" s="160"/>
      <c r="E16" s="161"/>
      <c r="F16" s="162"/>
      <c r="G16" s="163"/>
      <c r="H16" s="163"/>
      <c r="I16" s="163"/>
      <c r="J16" s="164"/>
    </row>
    <row r="17" spans="1:28">
      <c r="A17" s="157">
        <v>1</v>
      </c>
      <c r="B17" s="165" t="s">
        <v>111</v>
      </c>
      <c r="C17" s="159" t="s">
        <v>336</v>
      </c>
      <c r="D17" s="160" t="s">
        <v>112</v>
      </c>
      <c r="E17" s="161">
        <v>3.41</v>
      </c>
      <c r="F17" s="162" t="s">
        <v>113</v>
      </c>
      <c r="G17" s="163"/>
      <c r="H17" s="163"/>
      <c r="I17" s="163"/>
      <c r="J17" s="164"/>
      <c r="K17" s="78">
        <v>0.11791</v>
      </c>
      <c r="L17" s="78">
        <f>E17*K17</f>
        <v>0.40207310000000002</v>
      </c>
      <c r="O17" s="75">
        <v>20</v>
      </c>
      <c r="P17" s="75" t="s">
        <v>114</v>
      </c>
      <c r="V17" s="79" t="s">
        <v>45</v>
      </c>
      <c r="W17" s="80">
        <v>1.7829999999999999</v>
      </c>
      <c r="Z17" s="75" t="s">
        <v>115</v>
      </c>
      <c r="AB17" s="75">
        <v>7</v>
      </c>
    </row>
    <row r="18" spans="1:28">
      <c r="A18" s="157">
        <v>2</v>
      </c>
      <c r="B18" s="165" t="s">
        <v>111</v>
      </c>
      <c r="C18" s="159" t="s">
        <v>116</v>
      </c>
      <c r="D18" s="160" t="s">
        <v>117</v>
      </c>
      <c r="E18" s="161">
        <v>3.6339999999999999</v>
      </c>
      <c r="F18" s="162" t="s">
        <v>113</v>
      </c>
      <c r="G18" s="163"/>
      <c r="H18" s="163"/>
      <c r="I18" s="163"/>
      <c r="J18" s="164"/>
      <c r="K18" s="78">
        <v>0.16041</v>
      </c>
      <c r="L18" s="78">
        <f>E18*K18</f>
        <v>0.58292993999999998</v>
      </c>
      <c r="O18" s="75">
        <v>20</v>
      </c>
      <c r="P18" s="75" t="s">
        <v>114</v>
      </c>
      <c r="V18" s="79" t="s">
        <v>45</v>
      </c>
      <c r="W18" s="80">
        <v>2.544</v>
      </c>
      <c r="Z18" s="75" t="s">
        <v>115</v>
      </c>
      <c r="AB18" s="75">
        <v>1</v>
      </c>
    </row>
    <row r="19" spans="1:28">
      <c r="A19" s="157"/>
      <c r="B19" s="165"/>
      <c r="C19" s="159"/>
      <c r="D19" s="166" t="s">
        <v>118</v>
      </c>
      <c r="E19" s="167">
        <f>J19</f>
        <v>0</v>
      </c>
      <c r="F19" s="162"/>
      <c r="G19" s="163"/>
      <c r="H19" s="167"/>
      <c r="I19" s="167"/>
      <c r="J19" s="168"/>
      <c r="L19" s="103">
        <f>SUM(L14:L18)</f>
        <v>0.98500304000000005</v>
      </c>
      <c r="N19" s="104">
        <f>SUM(N14:N18)</f>
        <v>0</v>
      </c>
      <c r="W19" s="80">
        <f>SUM(W14:W18)</f>
        <v>4.327</v>
      </c>
    </row>
    <row r="20" spans="1:28">
      <c r="A20" s="157"/>
      <c r="B20" s="165"/>
      <c r="C20" s="159"/>
      <c r="D20" s="160"/>
      <c r="E20" s="161"/>
      <c r="F20" s="162"/>
      <c r="G20" s="163"/>
      <c r="H20" s="163"/>
      <c r="I20" s="163"/>
      <c r="J20" s="164"/>
    </row>
    <row r="21" spans="1:28">
      <c r="A21" s="157"/>
      <c r="B21" s="159" t="s">
        <v>119</v>
      </c>
      <c r="C21" s="159"/>
      <c r="D21" s="160"/>
      <c r="E21" s="161"/>
      <c r="F21" s="162"/>
      <c r="G21" s="163"/>
      <c r="H21" s="163"/>
      <c r="I21" s="163"/>
      <c r="J21" s="164"/>
    </row>
    <row r="22" spans="1:28">
      <c r="A22" s="157">
        <v>3</v>
      </c>
      <c r="B22" s="165" t="s">
        <v>111</v>
      </c>
      <c r="C22" s="159" t="s">
        <v>120</v>
      </c>
      <c r="D22" s="160" t="s">
        <v>121</v>
      </c>
      <c r="E22" s="161">
        <v>0.11899999999999999</v>
      </c>
      <c r="F22" s="162" t="s">
        <v>122</v>
      </c>
      <c r="G22" s="163"/>
      <c r="H22" s="163"/>
      <c r="I22" s="163"/>
      <c r="J22" s="164"/>
      <c r="K22" s="78">
        <v>2.4182800000000002</v>
      </c>
      <c r="L22" s="78">
        <f>E22*K22</f>
        <v>0.28777532</v>
      </c>
      <c r="O22" s="75">
        <v>20</v>
      </c>
      <c r="P22" s="75" t="s">
        <v>114</v>
      </c>
      <c r="V22" s="79" t="s">
        <v>45</v>
      </c>
      <c r="W22" s="80">
        <v>0.111</v>
      </c>
      <c r="Z22" s="75" t="s">
        <v>123</v>
      </c>
      <c r="AB22" s="75">
        <v>1</v>
      </c>
    </row>
    <row r="23" spans="1:28">
      <c r="A23" s="157">
        <v>4</v>
      </c>
      <c r="B23" s="165" t="s">
        <v>111</v>
      </c>
      <c r="C23" s="159" t="s">
        <v>124</v>
      </c>
      <c r="D23" s="160" t="s">
        <v>125</v>
      </c>
      <c r="E23" s="161">
        <v>1.08</v>
      </c>
      <c r="F23" s="162" t="s">
        <v>113</v>
      </c>
      <c r="G23" s="163"/>
      <c r="H23" s="163"/>
      <c r="I23" s="163"/>
      <c r="J23" s="164"/>
      <c r="K23" s="78">
        <v>1.7899999999999999E-3</v>
      </c>
      <c r="L23" s="78">
        <f>E23*K23</f>
        <v>1.9332000000000002E-3</v>
      </c>
      <c r="O23" s="75">
        <v>20</v>
      </c>
      <c r="P23" s="75" t="s">
        <v>114</v>
      </c>
      <c r="V23" s="79" t="s">
        <v>45</v>
      </c>
      <c r="W23" s="80">
        <v>0.42</v>
      </c>
      <c r="Z23" s="75" t="s">
        <v>123</v>
      </c>
      <c r="AB23" s="75">
        <v>1</v>
      </c>
    </row>
    <row r="24" spans="1:28">
      <c r="A24" s="157">
        <v>5</v>
      </c>
      <c r="B24" s="165" t="s">
        <v>111</v>
      </c>
      <c r="C24" s="159" t="s">
        <v>126</v>
      </c>
      <c r="D24" s="160" t="s">
        <v>127</v>
      </c>
      <c r="E24" s="161">
        <v>1.08</v>
      </c>
      <c r="F24" s="162" t="s">
        <v>113</v>
      </c>
      <c r="G24" s="163"/>
      <c r="H24" s="163"/>
      <c r="I24" s="163"/>
      <c r="J24" s="164"/>
      <c r="O24" s="75">
        <v>20</v>
      </c>
      <c r="P24" s="75" t="s">
        <v>114</v>
      </c>
      <c r="V24" s="79" t="s">
        <v>45</v>
      </c>
      <c r="W24" s="80">
        <v>0.183</v>
      </c>
      <c r="Z24" s="75" t="s">
        <v>123</v>
      </c>
      <c r="AB24" s="75">
        <v>7</v>
      </c>
    </row>
    <row r="25" spans="1:28">
      <c r="A25" s="157">
        <v>6</v>
      </c>
      <c r="B25" s="165" t="s">
        <v>111</v>
      </c>
      <c r="C25" s="159" t="s">
        <v>128</v>
      </c>
      <c r="D25" s="160" t="s">
        <v>129</v>
      </c>
      <c r="E25" s="161">
        <v>1.08</v>
      </c>
      <c r="F25" s="162" t="s">
        <v>113</v>
      </c>
      <c r="G25" s="163"/>
      <c r="H25" s="163"/>
      <c r="I25" s="163"/>
      <c r="J25" s="164"/>
      <c r="K25" s="78">
        <v>1.966E-2</v>
      </c>
      <c r="L25" s="78">
        <f>E25*K25</f>
        <v>2.1232800000000003E-2</v>
      </c>
      <c r="O25" s="75">
        <v>20</v>
      </c>
      <c r="P25" s="75" t="s">
        <v>114</v>
      </c>
      <c r="V25" s="79" t="s">
        <v>45</v>
      </c>
      <c r="W25" s="80">
        <v>0.23</v>
      </c>
      <c r="Z25" s="75" t="s">
        <v>123</v>
      </c>
      <c r="AB25" s="75">
        <v>1</v>
      </c>
    </row>
    <row r="26" spans="1:28">
      <c r="A26" s="157">
        <v>7</v>
      </c>
      <c r="B26" s="165" t="s">
        <v>111</v>
      </c>
      <c r="C26" s="159" t="s">
        <v>130</v>
      </c>
      <c r="D26" s="160" t="s">
        <v>131</v>
      </c>
      <c r="E26" s="161">
        <v>1.08</v>
      </c>
      <c r="F26" s="162" t="s">
        <v>113</v>
      </c>
      <c r="G26" s="163"/>
      <c r="H26" s="163"/>
      <c r="I26" s="163"/>
      <c r="J26" s="164"/>
      <c r="K26" s="78">
        <v>1.09E-2</v>
      </c>
      <c r="L26" s="78">
        <f>E26*K26</f>
        <v>1.1772000000000001E-2</v>
      </c>
      <c r="O26" s="75">
        <v>20</v>
      </c>
      <c r="P26" s="75" t="s">
        <v>114</v>
      </c>
      <c r="V26" s="79" t="s">
        <v>45</v>
      </c>
      <c r="W26" s="80">
        <v>2.4E-2</v>
      </c>
      <c r="Z26" s="75" t="s">
        <v>123</v>
      </c>
      <c r="AB26" s="75">
        <v>1</v>
      </c>
    </row>
    <row r="27" spans="1:28">
      <c r="A27" s="157"/>
      <c r="B27" s="165"/>
      <c r="C27" s="159"/>
      <c r="D27" s="166" t="s">
        <v>132</v>
      </c>
      <c r="E27" s="167">
        <f>J27</f>
        <v>0</v>
      </c>
      <c r="F27" s="162"/>
      <c r="G27" s="163"/>
      <c r="H27" s="167"/>
      <c r="I27" s="167"/>
      <c r="J27" s="168"/>
      <c r="L27" s="103">
        <f>SUM(L21:L26)</f>
        <v>0.32271332000000003</v>
      </c>
      <c r="N27" s="104">
        <f>SUM(N21:N26)</f>
        <v>0</v>
      </c>
      <c r="W27" s="80">
        <f>SUM(W21:W26)</f>
        <v>0.96799999999999997</v>
      </c>
    </row>
    <row r="28" spans="1:28">
      <c r="A28" s="157"/>
      <c r="B28" s="165"/>
      <c r="C28" s="159"/>
      <c r="D28" s="160"/>
      <c r="E28" s="161"/>
      <c r="F28" s="162"/>
      <c r="G28" s="163"/>
      <c r="H28" s="163"/>
      <c r="I28" s="163"/>
      <c r="J28" s="164"/>
    </row>
    <row r="29" spans="1:28">
      <c r="A29" s="157"/>
      <c r="B29" s="159" t="s">
        <v>133</v>
      </c>
      <c r="C29" s="159"/>
      <c r="D29" s="160"/>
      <c r="E29" s="161"/>
      <c r="F29" s="162"/>
      <c r="G29" s="163"/>
      <c r="H29" s="163"/>
      <c r="I29" s="163"/>
      <c r="J29" s="164"/>
    </row>
    <row r="30" spans="1:28">
      <c r="A30" s="157">
        <v>8</v>
      </c>
      <c r="B30" s="165" t="s">
        <v>111</v>
      </c>
      <c r="C30" s="159" t="s">
        <v>134</v>
      </c>
      <c r="D30" s="160" t="s">
        <v>135</v>
      </c>
      <c r="E30" s="161">
        <v>14.087999999999999</v>
      </c>
      <c r="F30" s="162" t="s">
        <v>113</v>
      </c>
      <c r="G30" s="163"/>
      <c r="H30" s="163"/>
      <c r="I30" s="163"/>
      <c r="J30" s="164"/>
      <c r="K30" s="78">
        <v>3.6749999999999998E-2</v>
      </c>
      <c r="L30" s="78">
        <f>E30*K30</f>
        <v>0.51773399999999992</v>
      </c>
      <c r="O30" s="75">
        <v>20</v>
      </c>
      <c r="P30" s="75" t="s">
        <v>114</v>
      </c>
      <c r="V30" s="79" t="s">
        <v>45</v>
      </c>
      <c r="W30" s="80">
        <v>6.6920000000000002</v>
      </c>
      <c r="Z30" s="75" t="s">
        <v>136</v>
      </c>
      <c r="AB30" s="75">
        <v>7</v>
      </c>
    </row>
    <row r="31" spans="1:28">
      <c r="A31" s="157">
        <v>9</v>
      </c>
      <c r="B31" s="165" t="s">
        <v>111</v>
      </c>
      <c r="C31" s="159" t="s">
        <v>137</v>
      </c>
      <c r="D31" s="160" t="s">
        <v>138</v>
      </c>
      <c r="E31" s="161">
        <v>25.565000000000001</v>
      </c>
      <c r="F31" s="162" t="s">
        <v>113</v>
      </c>
      <c r="G31" s="163"/>
      <c r="H31" s="163"/>
      <c r="I31" s="163"/>
      <c r="J31" s="164"/>
      <c r="K31" s="78">
        <v>4.3800000000000002E-3</v>
      </c>
      <c r="L31" s="78">
        <f>E31*K31</f>
        <v>0.11197470000000001</v>
      </c>
      <c r="O31" s="75">
        <v>20</v>
      </c>
      <c r="P31" s="75" t="s">
        <v>114</v>
      </c>
      <c r="V31" s="79" t="s">
        <v>45</v>
      </c>
      <c r="W31" s="80">
        <v>2.6589999999999998</v>
      </c>
      <c r="Z31" s="75" t="s">
        <v>136</v>
      </c>
      <c r="AB31" s="75">
        <v>7</v>
      </c>
    </row>
    <row r="32" spans="1:28">
      <c r="A32" s="157">
        <v>10</v>
      </c>
      <c r="B32" s="165" t="s">
        <v>111</v>
      </c>
      <c r="C32" s="159" t="s">
        <v>139</v>
      </c>
      <c r="D32" s="160" t="s">
        <v>140</v>
      </c>
      <c r="E32" s="161">
        <v>25.565000000000001</v>
      </c>
      <c r="F32" s="162" t="s">
        <v>113</v>
      </c>
      <c r="G32" s="163"/>
      <c r="H32" s="163"/>
      <c r="I32" s="163"/>
      <c r="J32" s="164"/>
      <c r="K32" s="78">
        <v>2.6499999999999999E-2</v>
      </c>
      <c r="L32" s="78">
        <f>E32*K32</f>
        <v>0.67747250000000003</v>
      </c>
      <c r="O32" s="75">
        <v>20</v>
      </c>
      <c r="P32" s="75" t="s">
        <v>114</v>
      </c>
      <c r="V32" s="79" t="s">
        <v>45</v>
      </c>
      <c r="W32" s="80">
        <v>12.526999999999999</v>
      </c>
      <c r="Z32" s="75" t="s">
        <v>136</v>
      </c>
      <c r="AB32" s="75">
        <v>7</v>
      </c>
    </row>
    <row r="33" spans="1:28">
      <c r="A33" s="157">
        <v>11</v>
      </c>
      <c r="B33" s="165" t="s">
        <v>111</v>
      </c>
      <c r="C33" s="159" t="s">
        <v>141</v>
      </c>
      <c r="D33" s="160" t="s">
        <v>142</v>
      </c>
      <c r="E33" s="161">
        <v>25.565000000000001</v>
      </c>
      <c r="F33" s="162" t="s">
        <v>113</v>
      </c>
      <c r="G33" s="163"/>
      <c r="H33" s="163"/>
      <c r="I33" s="163"/>
      <c r="J33" s="164"/>
      <c r="K33" s="78">
        <v>8.3999999999999995E-3</v>
      </c>
      <c r="L33" s="78">
        <f>E33*K33</f>
        <v>0.21474599999999999</v>
      </c>
      <c r="O33" s="75">
        <v>20</v>
      </c>
      <c r="P33" s="75" t="s">
        <v>114</v>
      </c>
      <c r="V33" s="79" t="s">
        <v>45</v>
      </c>
      <c r="W33" s="80">
        <v>9.9450000000000003</v>
      </c>
      <c r="Z33" s="75" t="s">
        <v>136</v>
      </c>
      <c r="AB33" s="75">
        <v>7</v>
      </c>
    </row>
    <row r="34" spans="1:28">
      <c r="A34" s="157"/>
      <c r="B34" s="165"/>
      <c r="C34" s="159"/>
      <c r="D34" s="166" t="s">
        <v>143</v>
      </c>
      <c r="E34" s="167">
        <f>J34</f>
        <v>0</v>
      </c>
      <c r="F34" s="162"/>
      <c r="G34" s="163"/>
      <c r="H34" s="167"/>
      <c r="I34" s="167"/>
      <c r="J34" s="168"/>
      <c r="L34" s="103">
        <f>SUM(L29:L33)</f>
        <v>1.5219271999999999</v>
      </c>
      <c r="N34" s="104">
        <f>SUM(N29:N33)</f>
        <v>0</v>
      </c>
      <c r="W34" s="80">
        <f>SUM(W29:W33)</f>
        <v>31.823</v>
      </c>
    </row>
    <row r="35" spans="1:28">
      <c r="A35" s="157"/>
      <c r="B35" s="165"/>
      <c r="C35" s="159"/>
      <c r="D35" s="160"/>
      <c r="E35" s="161"/>
      <c r="F35" s="162"/>
      <c r="G35" s="163"/>
      <c r="H35" s="163"/>
      <c r="I35" s="163"/>
      <c r="J35" s="164"/>
    </row>
    <row r="36" spans="1:28">
      <c r="A36" s="157"/>
      <c r="B36" s="159" t="s">
        <v>144</v>
      </c>
      <c r="C36" s="159"/>
      <c r="D36" s="160"/>
      <c r="E36" s="161"/>
      <c r="F36" s="162"/>
      <c r="G36" s="163"/>
      <c r="H36" s="163"/>
      <c r="I36" s="163"/>
      <c r="J36" s="164"/>
    </row>
    <row r="37" spans="1:28">
      <c r="A37" s="157">
        <v>12</v>
      </c>
      <c r="B37" s="165" t="s">
        <v>145</v>
      </c>
      <c r="C37" s="159" t="s">
        <v>146</v>
      </c>
      <c r="D37" s="160" t="s">
        <v>147</v>
      </c>
      <c r="E37" s="161">
        <v>181.6</v>
      </c>
      <c r="F37" s="162" t="s">
        <v>113</v>
      </c>
      <c r="G37" s="163"/>
      <c r="H37" s="163"/>
      <c r="I37" s="163"/>
      <c r="J37" s="164"/>
      <c r="K37" s="78">
        <v>1.66E-3</v>
      </c>
      <c r="L37" s="78">
        <f>E37*K37</f>
        <v>0.301456</v>
      </c>
      <c r="O37" s="75">
        <v>20</v>
      </c>
      <c r="P37" s="75" t="s">
        <v>114</v>
      </c>
      <c r="V37" s="79" t="s">
        <v>45</v>
      </c>
      <c r="W37" s="80">
        <v>33.595999999999997</v>
      </c>
      <c r="Z37" s="75" t="s">
        <v>148</v>
      </c>
      <c r="AB37" s="75">
        <v>1</v>
      </c>
    </row>
    <row r="38" spans="1:28">
      <c r="A38" s="157">
        <v>13</v>
      </c>
      <c r="B38" s="165" t="s">
        <v>149</v>
      </c>
      <c r="C38" s="159" t="s">
        <v>150</v>
      </c>
      <c r="D38" s="160" t="s">
        <v>151</v>
      </c>
      <c r="E38" s="161">
        <v>125.00700000000001</v>
      </c>
      <c r="F38" s="162" t="s">
        <v>113</v>
      </c>
      <c r="G38" s="163"/>
      <c r="H38" s="163"/>
      <c r="I38" s="163"/>
      <c r="J38" s="164"/>
      <c r="K38" s="78">
        <v>6.8000000000000005E-4</v>
      </c>
      <c r="L38" s="78">
        <f>E38*K38</f>
        <v>8.5004760000000013E-2</v>
      </c>
      <c r="M38" s="76">
        <v>0.26100000000000001</v>
      </c>
      <c r="N38" s="76">
        <f t="shared" ref="N38:N43" si="0">E38*M38</f>
        <v>32.626827000000006</v>
      </c>
      <c r="O38" s="75">
        <v>20</v>
      </c>
      <c r="P38" s="75" t="s">
        <v>114</v>
      </c>
      <c r="V38" s="79" t="s">
        <v>45</v>
      </c>
      <c r="W38" s="80">
        <v>29.751999999999999</v>
      </c>
      <c r="Z38" s="75" t="s">
        <v>152</v>
      </c>
      <c r="AB38" s="75">
        <v>1</v>
      </c>
    </row>
    <row r="39" spans="1:28">
      <c r="A39" s="157">
        <v>14</v>
      </c>
      <c r="B39" s="165" t="s">
        <v>149</v>
      </c>
      <c r="C39" s="159" t="s">
        <v>153</v>
      </c>
      <c r="D39" s="160" t="s">
        <v>154</v>
      </c>
      <c r="E39" s="161">
        <v>1.163</v>
      </c>
      <c r="F39" s="162" t="s">
        <v>122</v>
      </c>
      <c r="G39" s="163"/>
      <c r="H39" s="163"/>
      <c r="I39" s="163"/>
      <c r="J39" s="164"/>
      <c r="K39" s="78">
        <v>1.31E-3</v>
      </c>
      <c r="L39" s="78">
        <f>E39*K39</f>
        <v>1.5235299999999999E-3</v>
      </c>
      <c r="M39" s="76">
        <v>1.95</v>
      </c>
      <c r="N39" s="76">
        <f t="shared" si="0"/>
        <v>2.2678500000000001</v>
      </c>
      <c r="O39" s="75">
        <v>20</v>
      </c>
      <c r="P39" s="75" t="s">
        <v>114</v>
      </c>
      <c r="V39" s="79" t="s">
        <v>45</v>
      </c>
      <c r="W39" s="80">
        <v>2.004</v>
      </c>
      <c r="Z39" s="75" t="s">
        <v>152</v>
      </c>
      <c r="AB39" s="75">
        <v>1</v>
      </c>
    </row>
    <row r="40" spans="1:28">
      <c r="A40" s="157">
        <v>15</v>
      </c>
      <c r="B40" s="165" t="s">
        <v>149</v>
      </c>
      <c r="C40" s="159" t="s">
        <v>337</v>
      </c>
      <c r="D40" s="160" t="s">
        <v>155</v>
      </c>
      <c r="E40" s="161">
        <v>1</v>
      </c>
      <c r="F40" s="162" t="s">
        <v>156</v>
      </c>
      <c r="G40" s="163"/>
      <c r="H40" s="163"/>
      <c r="I40" s="163"/>
      <c r="J40" s="164"/>
      <c r="M40" s="76">
        <v>2.15</v>
      </c>
      <c r="N40" s="76">
        <f t="shared" si="0"/>
        <v>2.15</v>
      </c>
      <c r="O40" s="75">
        <v>20</v>
      </c>
      <c r="P40" s="75" t="s">
        <v>114</v>
      </c>
      <c r="V40" s="79" t="s">
        <v>45</v>
      </c>
      <c r="W40" s="80">
        <v>0.56100000000000005</v>
      </c>
      <c r="Z40" s="75" t="s">
        <v>152</v>
      </c>
      <c r="AB40" s="75">
        <v>7</v>
      </c>
    </row>
    <row r="41" spans="1:28">
      <c r="A41" s="157">
        <v>16</v>
      </c>
      <c r="B41" s="165" t="s">
        <v>149</v>
      </c>
      <c r="C41" s="159" t="s">
        <v>157</v>
      </c>
      <c r="D41" s="160" t="s">
        <v>158</v>
      </c>
      <c r="E41" s="161">
        <v>20.440000000000001</v>
      </c>
      <c r="F41" s="162" t="s">
        <v>122</v>
      </c>
      <c r="G41" s="163"/>
      <c r="H41" s="163"/>
      <c r="I41" s="163"/>
      <c r="J41" s="164"/>
      <c r="M41" s="76">
        <v>2.2000000000000002</v>
      </c>
      <c r="N41" s="76">
        <f t="shared" si="0"/>
        <v>44.968000000000004</v>
      </c>
      <c r="O41" s="75">
        <v>20</v>
      </c>
      <c r="P41" s="75" t="s">
        <v>114</v>
      </c>
      <c r="V41" s="79" t="s">
        <v>45</v>
      </c>
      <c r="W41" s="80">
        <v>183.59200000000001</v>
      </c>
      <c r="Z41" s="75" t="s">
        <v>152</v>
      </c>
      <c r="AB41" s="75">
        <v>7</v>
      </c>
    </row>
    <row r="42" spans="1:28">
      <c r="A42" s="157">
        <v>17</v>
      </c>
      <c r="B42" s="165" t="s">
        <v>149</v>
      </c>
      <c r="C42" s="159" t="s">
        <v>159</v>
      </c>
      <c r="D42" s="160" t="s">
        <v>160</v>
      </c>
      <c r="E42" s="161">
        <v>1.7729999999999999</v>
      </c>
      <c r="F42" s="162" t="s">
        <v>113</v>
      </c>
      <c r="G42" s="163"/>
      <c r="H42" s="163"/>
      <c r="I42" s="163"/>
      <c r="J42" s="164"/>
      <c r="K42" s="78">
        <v>1.1999999999999999E-3</v>
      </c>
      <c r="L42" s="78">
        <f>E42*K42</f>
        <v>2.1275999999999999E-3</v>
      </c>
      <c r="M42" s="76">
        <v>8.7999999999999995E-2</v>
      </c>
      <c r="N42" s="76">
        <f t="shared" si="0"/>
        <v>0.156024</v>
      </c>
      <c r="O42" s="75">
        <v>20</v>
      </c>
      <c r="P42" s="75" t="s">
        <v>114</v>
      </c>
      <c r="V42" s="79" t="s">
        <v>45</v>
      </c>
      <c r="W42" s="80">
        <v>0.88700000000000001</v>
      </c>
      <c r="Z42" s="75" t="s">
        <v>152</v>
      </c>
      <c r="AB42" s="75">
        <v>1</v>
      </c>
    </row>
    <row r="43" spans="1:28">
      <c r="A43" s="157">
        <v>18</v>
      </c>
      <c r="B43" s="165" t="s">
        <v>149</v>
      </c>
      <c r="C43" s="159" t="s">
        <v>161</v>
      </c>
      <c r="D43" s="160" t="s">
        <v>162</v>
      </c>
      <c r="E43" s="161">
        <v>4.5309999999999997</v>
      </c>
      <c r="F43" s="162" t="s">
        <v>113</v>
      </c>
      <c r="G43" s="163"/>
      <c r="H43" s="163"/>
      <c r="I43" s="163"/>
      <c r="J43" s="164"/>
      <c r="K43" s="78">
        <v>1.1999999999999999E-3</v>
      </c>
      <c r="L43" s="78">
        <f>E43*K43</f>
        <v>5.4371999999999988E-3</v>
      </c>
      <c r="M43" s="76">
        <v>7.5999999999999998E-2</v>
      </c>
      <c r="N43" s="76">
        <f t="shared" si="0"/>
        <v>0.344356</v>
      </c>
      <c r="O43" s="75">
        <v>20</v>
      </c>
      <c r="P43" s="75" t="s">
        <v>114</v>
      </c>
      <c r="V43" s="79" t="s">
        <v>45</v>
      </c>
      <c r="W43" s="80">
        <v>3.7879999999999998</v>
      </c>
      <c r="Z43" s="75" t="s">
        <v>152</v>
      </c>
      <c r="AB43" s="75">
        <v>1</v>
      </c>
    </row>
    <row r="44" spans="1:28">
      <c r="A44" s="157">
        <v>19</v>
      </c>
      <c r="B44" s="165" t="s">
        <v>149</v>
      </c>
      <c r="C44" s="159" t="s">
        <v>163</v>
      </c>
      <c r="D44" s="160" t="s">
        <v>164</v>
      </c>
      <c r="E44" s="161">
        <v>140</v>
      </c>
      <c r="F44" s="162" t="s">
        <v>165</v>
      </c>
      <c r="G44" s="163"/>
      <c r="H44" s="163"/>
      <c r="I44" s="163"/>
      <c r="J44" s="164"/>
      <c r="K44" s="78">
        <v>1.7479999999999999E-2</v>
      </c>
      <c r="L44" s="78">
        <f>E44*K44</f>
        <v>2.4472</v>
      </c>
      <c r="O44" s="75">
        <v>20</v>
      </c>
      <c r="P44" s="75" t="s">
        <v>114</v>
      </c>
      <c r="V44" s="79" t="s">
        <v>45</v>
      </c>
      <c r="W44" s="80">
        <v>99.4</v>
      </c>
      <c r="Z44" s="75" t="s">
        <v>152</v>
      </c>
      <c r="AB44" s="75">
        <v>1</v>
      </c>
    </row>
    <row r="45" spans="1:28">
      <c r="A45" s="157">
        <v>20</v>
      </c>
      <c r="B45" s="165" t="s">
        <v>149</v>
      </c>
      <c r="C45" s="159" t="s">
        <v>166</v>
      </c>
      <c r="D45" s="160" t="s">
        <v>167</v>
      </c>
      <c r="E45" s="161">
        <v>5.8</v>
      </c>
      <c r="F45" s="162" t="s">
        <v>165</v>
      </c>
      <c r="G45" s="163"/>
      <c r="H45" s="163"/>
      <c r="I45" s="163"/>
      <c r="J45" s="164"/>
      <c r="M45" s="76">
        <v>1.6E-2</v>
      </c>
      <c r="N45" s="76">
        <f>E45*M45</f>
        <v>9.2799999999999994E-2</v>
      </c>
      <c r="O45" s="75">
        <v>20</v>
      </c>
      <c r="P45" s="75" t="s">
        <v>114</v>
      </c>
      <c r="V45" s="79" t="s">
        <v>45</v>
      </c>
      <c r="W45" s="80">
        <v>1.0669999999999999</v>
      </c>
      <c r="Z45" s="75" t="s">
        <v>152</v>
      </c>
      <c r="AB45" s="75">
        <v>1</v>
      </c>
    </row>
    <row r="46" spans="1:28">
      <c r="A46" s="157">
        <v>21</v>
      </c>
      <c r="B46" s="165" t="s">
        <v>149</v>
      </c>
      <c r="C46" s="159" t="s">
        <v>168</v>
      </c>
      <c r="D46" s="160" t="s">
        <v>169</v>
      </c>
      <c r="E46" s="161">
        <v>361.34300000000002</v>
      </c>
      <c r="F46" s="162" t="s">
        <v>113</v>
      </c>
      <c r="G46" s="163"/>
      <c r="H46" s="163"/>
      <c r="I46" s="163"/>
      <c r="J46" s="164"/>
      <c r="M46" s="76">
        <v>4.5999999999999999E-2</v>
      </c>
      <c r="N46" s="76">
        <f>E46*M46</f>
        <v>16.621777999999999</v>
      </c>
      <c r="O46" s="75">
        <v>20</v>
      </c>
      <c r="P46" s="75" t="s">
        <v>114</v>
      </c>
      <c r="V46" s="79" t="s">
        <v>45</v>
      </c>
      <c r="W46" s="80">
        <v>112.378</v>
      </c>
      <c r="Z46" s="75" t="s">
        <v>152</v>
      </c>
      <c r="AB46" s="75">
        <v>1</v>
      </c>
    </row>
    <row r="47" spans="1:28">
      <c r="A47" s="157">
        <v>22</v>
      </c>
      <c r="B47" s="165" t="s">
        <v>149</v>
      </c>
      <c r="C47" s="159" t="s">
        <v>170</v>
      </c>
      <c r="D47" s="160" t="s">
        <v>171</v>
      </c>
      <c r="E47" s="161">
        <v>25.565000000000001</v>
      </c>
      <c r="F47" s="162" t="s">
        <v>113</v>
      </c>
      <c r="G47" s="163"/>
      <c r="H47" s="163"/>
      <c r="I47" s="163"/>
      <c r="J47" s="164"/>
      <c r="M47" s="76">
        <v>5.8999999999999997E-2</v>
      </c>
      <c r="N47" s="76">
        <f>E47*M47</f>
        <v>1.508335</v>
      </c>
      <c r="O47" s="75">
        <v>20</v>
      </c>
      <c r="P47" s="75" t="s">
        <v>114</v>
      </c>
      <c r="V47" s="79" t="s">
        <v>45</v>
      </c>
      <c r="W47" s="80">
        <v>6.11</v>
      </c>
      <c r="Z47" s="75" t="s">
        <v>152</v>
      </c>
      <c r="AB47" s="75">
        <v>1</v>
      </c>
    </row>
    <row r="48" spans="1:28">
      <c r="A48" s="157">
        <v>23</v>
      </c>
      <c r="B48" s="165" t="s">
        <v>149</v>
      </c>
      <c r="C48" s="159" t="s">
        <v>172</v>
      </c>
      <c r="D48" s="160" t="s">
        <v>173</v>
      </c>
      <c r="E48" s="161">
        <v>45.072000000000003</v>
      </c>
      <c r="F48" s="162" t="s">
        <v>113</v>
      </c>
      <c r="G48" s="163"/>
      <c r="H48" s="163"/>
      <c r="I48" s="163"/>
      <c r="J48" s="164"/>
      <c r="M48" s="76">
        <v>6.8000000000000005E-2</v>
      </c>
      <c r="N48" s="76">
        <f>E48*M48</f>
        <v>3.0648960000000005</v>
      </c>
      <c r="O48" s="75">
        <v>20</v>
      </c>
      <c r="P48" s="75" t="s">
        <v>114</v>
      </c>
      <c r="V48" s="79" t="s">
        <v>45</v>
      </c>
      <c r="W48" s="80">
        <v>17.577999999999999</v>
      </c>
      <c r="Z48" s="75" t="s">
        <v>152</v>
      </c>
      <c r="AB48" s="75">
        <v>1</v>
      </c>
    </row>
    <row r="49" spans="1:28">
      <c r="A49" s="157">
        <v>24</v>
      </c>
      <c r="B49" s="165" t="s">
        <v>149</v>
      </c>
      <c r="C49" s="159" t="s">
        <v>174</v>
      </c>
      <c r="D49" s="160" t="s">
        <v>175</v>
      </c>
      <c r="E49" s="161">
        <v>153.69399999999999</v>
      </c>
      <c r="F49" s="162" t="s">
        <v>176</v>
      </c>
      <c r="G49" s="163"/>
      <c r="H49" s="163"/>
      <c r="I49" s="163"/>
      <c r="J49" s="164"/>
      <c r="O49" s="75">
        <v>20</v>
      </c>
      <c r="P49" s="75" t="s">
        <v>114</v>
      </c>
      <c r="V49" s="79" t="s">
        <v>45</v>
      </c>
      <c r="W49" s="80">
        <v>197.958</v>
      </c>
      <c r="Z49" s="75" t="s">
        <v>152</v>
      </c>
      <c r="AB49" s="75">
        <v>1</v>
      </c>
    </row>
    <row r="50" spans="1:28">
      <c r="A50" s="157">
        <v>25</v>
      </c>
      <c r="B50" s="165" t="s">
        <v>149</v>
      </c>
      <c r="C50" s="159" t="s">
        <v>177</v>
      </c>
      <c r="D50" s="160" t="s">
        <v>178</v>
      </c>
      <c r="E50" s="161">
        <v>307.38799999999998</v>
      </c>
      <c r="F50" s="162" t="s">
        <v>176</v>
      </c>
      <c r="G50" s="163"/>
      <c r="H50" s="163"/>
      <c r="I50" s="163"/>
      <c r="J50" s="164"/>
      <c r="O50" s="75">
        <v>20</v>
      </c>
      <c r="P50" s="75" t="s">
        <v>114</v>
      </c>
      <c r="V50" s="79" t="s">
        <v>45</v>
      </c>
      <c r="W50" s="80">
        <v>240.07</v>
      </c>
      <c r="Z50" s="75" t="s">
        <v>152</v>
      </c>
      <c r="AB50" s="75">
        <v>1</v>
      </c>
    </row>
    <row r="51" spans="1:28">
      <c r="A51" s="157">
        <v>26</v>
      </c>
      <c r="B51" s="165" t="s">
        <v>149</v>
      </c>
      <c r="C51" s="159" t="s">
        <v>179</v>
      </c>
      <c r="D51" s="160" t="s">
        <v>180</v>
      </c>
      <c r="E51" s="161">
        <v>153.69399999999999</v>
      </c>
      <c r="F51" s="162" t="s">
        <v>176</v>
      </c>
      <c r="G51" s="163"/>
      <c r="H51" s="163"/>
      <c r="I51" s="163"/>
      <c r="J51" s="164"/>
      <c r="O51" s="75">
        <v>20</v>
      </c>
      <c r="P51" s="75" t="s">
        <v>114</v>
      </c>
      <c r="V51" s="79" t="s">
        <v>45</v>
      </c>
      <c r="W51" s="80">
        <v>83.147999999999996</v>
      </c>
      <c r="Z51" s="75" t="s">
        <v>152</v>
      </c>
      <c r="AB51" s="75">
        <v>1</v>
      </c>
    </row>
    <row r="52" spans="1:28">
      <c r="A52" s="157">
        <v>27</v>
      </c>
      <c r="B52" s="165" t="s">
        <v>149</v>
      </c>
      <c r="C52" s="159" t="s">
        <v>181</v>
      </c>
      <c r="D52" s="160" t="s">
        <v>182</v>
      </c>
      <c r="E52" s="161">
        <v>1383.2460000000001</v>
      </c>
      <c r="F52" s="162" t="s">
        <v>176</v>
      </c>
      <c r="G52" s="163"/>
      <c r="H52" s="163"/>
      <c r="I52" s="163"/>
      <c r="J52" s="164"/>
      <c r="O52" s="75">
        <v>20</v>
      </c>
      <c r="P52" s="75" t="s">
        <v>114</v>
      </c>
      <c r="V52" s="79" t="s">
        <v>45</v>
      </c>
      <c r="Z52" s="75" t="s">
        <v>152</v>
      </c>
      <c r="AB52" s="75">
        <v>1</v>
      </c>
    </row>
    <row r="53" spans="1:28">
      <c r="A53" s="157">
        <v>28</v>
      </c>
      <c r="B53" s="165" t="s">
        <v>149</v>
      </c>
      <c r="C53" s="159" t="s">
        <v>183</v>
      </c>
      <c r="D53" s="160" t="s">
        <v>184</v>
      </c>
      <c r="E53" s="161">
        <v>153.69399999999999</v>
      </c>
      <c r="F53" s="162" t="s">
        <v>176</v>
      </c>
      <c r="G53" s="163"/>
      <c r="H53" s="163"/>
      <c r="I53" s="163"/>
      <c r="J53" s="164"/>
      <c r="O53" s="75">
        <v>20</v>
      </c>
      <c r="P53" s="75" t="s">
        <v>114</v>
      </c>
      <c r="V53" s="79" t="s">
        <v>45</v>
      </c>
      <c r="W53" s="80">
        <v>173.21299999999999</v>
      </c>
      <c r="Z53" s="75" t="s">
        <v>152</v>
      </c>
      <c r="AB53" s="75">
        <v>1</v>
      </c>
    </row>
    <row r="54" spans="1:28">
      <c r="A54" s="157">
        <v>29</v>
      </c>
      <c r="B54" s="165" t="s">
        <v>149</v>
      </c>
      <c r="C54" s="159" t="s">
        <v>185</v>
      </c>
      <c r="D54" s="160" t="s">
        <v>186</v>
      </c>
      <c r="E54" s="161">
        <v>307.38900000000001</v>
      </c>
      <c r="F54" s="162" t="s">
        <v>176</v>
      </c>
      <c r="G54" s="163"/>
      <c r="H54" s="163"/>
      <c r="I54" s="163"/>
      <c r="J54" s="164"/>
      <c r="O54" s="75">
        <v>20</v>
      </c>
      <c r="P54" s="75" t="s">
        <v>114</v>
      </c>
      <c r="V54" s="79" t="s">
        <v>45</v>
      </c>
      <c r="W54" s="80">
        <v>38.731000000000002</v>
      </c>
      <c r="Z54" s="75" t="s">
        <v>152</v>
      </c>
      <c r="AB54" s="75">
        <v>1</v>
      </c>
    </row>
    <row r="55" spans="1:28">
      <c r="A55" s="157">
        <v>30</v>
      </c>
      <c r="B55" s="165" t="s">
        <v>149</v>
      </c>
      <c r="C55" s="159" t="s">
        <v>187</v>
      </c>
      <c r="D55" s="160" t="s">
        <v>338</v>
      </c>
      <c r="E55" s="161">
        <v>153.69399999999999</v>
      </c>
      <c r="F55" s="162" t="s">
        <v>176</v>
      </c>
      <c r="G55" s="163"/>
      <c r="H55" s="163"/>
      <c r="I55" s="163"/>
      <c r="J55" s="164"/>
      <c r="O55" s="75">
        <v>20</v>
      </c>
      <c r="P55" s="75" t="s">
        <v>114</v>
      </c>
      <c r="V55" s="79" t="s">
        <v>45</v>
      </c>
      <c r="Z55" s="75" t="s">
        <v>152</v>
      </c>
      <c r="AB55" s="75">
        <v>1</v>
      </c>
    </row>
    <row r="56" spans="1:28">
      <c r="A56" s="157">
        <v>31</v>
      </c>
      <c r="B56" s="165" t="s">
        <v>188</v>
      </c>
      <c r="C56" s="159" t="s">
        <v>189</v>
      </c>
      <c r="D56" s="160" t="s">
        <v>190</v>
      </c>
      <c r="E56" s="161">
        <v>5.6719999999999997</v>
      </c>
      <c r="F56" s="162" t="s">
        <v>176</v>
      </c>
      <c r="G56" s="163"/>
      <c r="H56" s="163"/>
      <c r="I56" s="163"/>
      <c r="J56" s="164"/>
      <c r="O56" s="75">
        <v>20</v>
      </c>
      <c r="P56" s="75" t="s">
        <v>114</v>
      </c>
      <c r="V56" s="79" t="s">
        <v>45</v>
      </c>
      <c r="W56" s="80">
        <v>14.077999999999999</v>
      </c>
      <c r="Z56" s="75" t="s">
        <v>136</v>
      </c>
      <c r="AB56" s="75">
        <v>1</v>
      </c>
    </row>
    <row r="57" spans="1:28">
      <c r="A57" s="157"/>
      <c r="B57" s="165"/>
      <c r="C57" s="159"/>
      <c r="D57" s="166" t="s">
        <v>191</v>
      </c>
      <c r="E57" s="167">
        <f>J57</f>
        <v>0</v>
      </c>
      <c r="F57" s="162"/>
      <c r="G57" s="163"/>
      <c r="H57" s="167"/>
      <c r="I57" s="167"/>
      <c r="J57" s="168"/>
      <c r="L57" s="103">
        <f>SUM(L36:L56)</f>
        <v>2.8427490899999999</v>
      </c>
      <c r="N57" s="104">
        <f>SUM(N36:N56)</f>
        <v>103.80086600000003</v>
      </c>
      <c r="W57" s="80">
        <f>SUM(W36:W56)</f>
        <v>1237.9110000000001</v>
      </c>
    </row>
    <row r="58" spans="1:28">
      <c r="A58" s="157"/>
      <c r="B58" s="165"/>
      <c r="C58" s="159"/>
      <c r="D58" s="160"/>
      <c r="E58" s="161"/>
      <c r="F58" s="162"/>
      <c r="G58" s="163"/>
      <c r="H58" s="163"/>
      <c r="I58" s="163"/>
      <c r="J58" s="164"/>
    </row>
    <row r="59" spans="1:28">
      <c r="A59" s="157"/>
      <c r="B59" s="165"/>
      <c r="C59" s="159"/>
      <c r="D59" s="169" t="s">
        <v>192</v>
      </c>
      <c r="E59" s="170">
        <f>J59</f>
        <v>0</v>
      </c>
      <c r="F59" s="162"/>
      <c r="G59" s="163"/>
      <c r="H59" s="167"/>
      <c r="I59" s="167"/>
      <c r="J59" s="168"/>
      <c r="L59" s="103">
        <f>+L19+L27+L34+L57</f>
        <v>5.6723926499999999</v>
      </c>
      <c r="N59" s="104">
        <f>+N19+N27+N34+N57</f>
        <v>103.80086600000003</v>
      </c>
      <c r="W59" s="80">
        <f>+W19+W27+W34+W57</f>
        <v>1275.029</v>
      </c>
    </row>
    <row r="60" spans="1:28">
      <c r="A60" s="157"/>
      <c r="B60" s="165"/>
      <c r="C60" s="159"/>
      <c r="D60" s="160"/>
      <c r="E60" s="161"/>
      <c r="F60" s="162"/>
      <c r="G60" s="163"/>
      <c r="H60" s="163"/>
      <c r="I60" s="163"/>
      <c r="J60" s="164"/>
    </row>
    <row r="61" spans="1:28">
      <c r="A61" s="157"/>
      <c r="B61" s="165"/>
      <c r="C61" s="159"/>
      <c r="D61" s="160"/>
      <c r="E61" s="161"/>
      <c r="F61" s="162"/>
      <c r="G61" s="163"/>
      <c r="H61" s="163"/>
      <c r="I61" s="163"/>
      <c r="J61" s="164"/>
    </row>
    <row r="62" spans="1:28">
      <c r="A62" s="157"/>
      <c r="B62" s="158" t="s">
        <v>193</v>
      </c>
      <c r="C62" s="159"/>
      <c r="D62" s="160"/>
      <c r="E62" s="161"/>
      <c r="F62" s="162"/>
      <c r="G62" s="163"/>
      <c r="H62" s="163"/>
      <c r="I62" s="163"/>
      <c r="J62" s="164"/>
    </row>
    <row r="63" spans="1:28">
      <c r="A63" s="157"/>
      <c r="B63" s="158"/>
      <c r="C63" s="159"/>
      <c r="D63" s="160"/>
      <c r="E63" s="161"/>
      <c r="F63" s="162"/>
      <c r="G63" s="163"/>
      <c r="H63" s="163"/>
      <c r="I63" s="163"/>
      <c r="J63" s="164"/>
    </row>
    <row r="64" spans="1:28">
      <c r="A64" s="157"/>
      <c r="B64" s="159" t="s">
        <v>194</v>
      </c>
      <c r="C64" s="159"/>
      <c r="D64" s="160"/>
      <c r="E64" s="161"/>
      <c r="F64" s="162"/>
      <c r="G64" s="163"/>
      <c r="H64" s="163"/>
      <c r="I64" s="163"/>
      <c r="J64" s="164"/>
    </row>
    <row r="65" spans="1:28">
      <c r="A65" s="157">
        <v>32</v>
      </c>
      <c r="B65" s="165" t="s">
        <v>195</v>
      </c>
      <c r="C65" s="159" t="s">
        <v>196</v>
      </c>
      <c r="D65" s="160" t="s">
        <v>197</v>
      </c>
      <c r="E65" s="161">
        <v>216.02799999999999</v>
      </c>
      <c r="F65" s="162" t="s">
        <v>113</v>
      </c>
      <c r="G65" s="163"/>
      <c r="H65" s="163"/>
      <c r="I65" s="163"/>
      <c r="J65" s="164"/>
      <c r="O65" s="75">
        <v>20</v>
      </c>
      <c r="P65" s="75" t="s">
        <v>114</v>
      </c>
      <c r="V65" s="79" t="s">
        <v>198</v>
      </c>
      <c r="W65" s="80">
        <v>49.902000000000001</v>
      </c>
      <c r="Z65" s="75" t="s">
        <v>199</v>
      </c>
      <c r="AB65" s="75">
        <v>1</v>
      </c>
    </row>
    <row r="66" spans="1:28">
      <c r="A66" s="157">
        <v>33</v>
      </c>
      <c r="B66" s="165" t="s">
        <v>200</v>
      </c>
      <c r="C66" s="159" t="s">
        <v>201</v>
      </c>
      <c r="D66" s="160" t="s">
        <v>202</v>
      </c>
      <c r="E66" s="161">
        <v>226.82900000000001</v>
      </c>
      <c r="F66" s="162" t="s">
        <v>113</v>
      </c>
      <c r="G66" s="163"/>
      <c r="H66" s="163"/>
      <c r="I66" s="163"/>
      <c r="J66" s="164"/>
      <c r="O66" s="75">
        <v>20</v>
      </c>
      <c r="P66" s="75" t="s">
        <v>114</v>
      </c>
      <c r="V66" s="79" t="s">
        <v>38</v>
      </c>
      <c r="Z66" s="75" t="s">
        <v>203</v>
      </c>
      <c r="AA66" s="75" t="s">
        <v>114</v>
      </c>
      <c r="AB66" s="75">
        <v>2</v>
      </c>
    </row>
    <row r="67" spans="1:28">
      <c r="A67" s="157">
        <v>34</v>
      </c>
      <c r="B67" s="165" t="s">
        <v>195</v>
      </c>
      <c r="C67" s="159" t="s">
        <v>204</v>
      </c>
      <c r="D67" s="160" t="s">
        <v>205</v>
      </c>
      <c r="E67" s="161">
        <v>216.02799999999999</v>
      </c>
      <c r="F67" s="162" t="s">
        <v>113</v>
      </c>
      <c r="G67" s="163"/>
      <c r="H67" s="163"/>
      <c r="I67" s="163"/>
      <c r="J67" s="164"/>
      <c r="O67" s="75">
        <v>20</v>
      </c>
      <c r="P67" s="75" t="s">
        <v>114</v>
      </c>
      <c r="V67" s="79" t="s">
        <v>198</v>
      </c>
      <c r="W67" s="80">
        <v>49.902000000000001</v>
      </c>
      <c r="Z67" s="75" t="s">
        <v>199</v>
      </c>
      <c r="AB67" s="75">
        <v>7</v>
      </c>
    </row>
    <row r="68" spans="1:28">
      <c r="A68" s="157">
        <v>35</v>
      </c>
      <c r="B68" s="165" t="s">
        <v>200</v>
      </c>
      <c r="C68" s="159" t="s">
        <v>206</v>
      </c>
      <c r="D68" s="160" t="s">
        <v>207</v>
      </c>
      <c r="E68" s="161">
        <v>226.82900000000001</v>
      </c>
      <c r="F68" s="162" t="s">
        <v>113</v>
      </c>
      <c r="G68" s="163"/>
      <c r="H68" s="163"/>
      <c r="I68" s="163"/>
      <c r="J68" s="164"/>
      <c r="O68" s="75">
        <v>20</v>
      </c>
      <c r="P68" s="75" t="s">
        <v>114</v>
      </c>
      <c r="V68" s="79" t="s">
        <v>38</v>
      </c>
      <c r="Z68" s="75" t="s">
        <v>203</v>
      </c>
      <c r="AA68" s="75" t="s">
        <v>114</v>
      </c>
      <c r="AB68" s="75">
        <v>2</v>
      </c>
    </row>
    <row r="69" spans="1:28">
      <c r="A69" s="157">
        <v>36</v>
      </c>
      <c r="B69" s="165" t="s">
        <v>200</v>
      </c>
      <c r="C69" s="159" t="s">
        <v>208</v>
      </c>
      <c r="D69" s="160" t="s">
        <v>209</v>
      </c>
      <c r="E69" s="161">
        <v>226.82900000000001</v>
      </c>
      <c r="F69" s="162" t="s">
        <v>113</v>
      </c>
      <c r="G69" s="163"/>
      <c r="H69" s="163"/>
      <c r="I69" s="163"/>
      <c r="J69" s="164"/>
      <c r="O69" s="75">
        <v>20</v>
      </c>
      <c r="P69" s="75" t="s">
        <v>114</v>
      </c>
      <c r="V69" s="79" t="s">
        <v>38</v>
      </c>
      <c r="Z69" s="75" t="s">
        <v>203</v>
      </c>
      <c r="AA69" s="75" t="s">
        <v>114</v>
      </c>
      <c r="AB69" s="75">
        <v>8</v>
      </c>
    </row>
    <row r="70" spans="1:28">
      <c r="A70" s="157">
        <v>37</v>
      </c>
      <c r="B70" s="165" t="s">
        <v>195</v>
      </c>
      <c r="C70" s="159" t="s">
        <v>210</v>
      </c>
      <c r="D70" s="160" t="s">
        <v>211</v>
      </c>
      <c r="E70" s="161">
        <v>175.4</v>
      </c>
      <c r="F70" s="162" t="s">
        <v>113</v>
      </c>
      <c r="G70" s="163"/>
      <c r="H70" s="163"/>
      <c r="I70" s="163"/>
      <c r="J70" s="164"/>
      <c r="K70" s="78">
        <v>3.0000000000000001E-5</v>
      </c>
      <c r="L70" s="78">
        <f>E70*K70</f>
        <v>5.2620000000000002E-3</v>
      </c>
      <c r="O70" s="75">
        <v>20</v>
      </c>
      <c r="P70" s="75" t="s">
        <v>114</v>
      </c>
      <c r="V70" s="79" t="s">
        <v>198</v>
      </c>
      <c r="W70" s="80">
        <v>10.523999999999999</v>
      </c>
      <c r="Z70" s="75" t="s">
        <v>199</v>
      </c>
      <c r="AB70" s="75">
        <v>7</v>
      </c>
    </row>
    <row r="71" spans="1:28">
      <c r="A71" s="157">
        <v>38</v>
      </c>
      <c r="B71" s="165" t="s">
        <v>200</v>
      </c>
      <c r="C71" s="159" t="s">
        <v>212</v>
      </c>
      <c r="D71" s="160" t="s">
        <v>213</v>
      </c>
      <c r="E71" s="161">
        <v>184.17</v>
      </c>
      <c r="F71" s="162" t="s">
        <v>113</v>
      </c>
      <c r="G71" s="163"/>
      <c r="H71" s="163"/>
      <c r="I71" s="163"/>
      <c r="J71" s="164"/>
      <c r="O71" s="75">
        <v>20</v>
      </c>
      <c r="P71" s="75" t="s">
        <v>114</v>
      </c>
      <c r="V71" s="79" t="s">
        <v>38</v>
      </c>
      <c r="Z71" s="75" t="s">
        <v>203</v>
      </c>
      <c r="AA71" s="75" t="s">
        <v>114</v>
      </c>
      <c r="AB71" s="75">
        <v>8</v>
      </c>
    </row>
    <row r="72" spans="1:28">
      <c r="A72" s="157">
        <v>39</v>
      </c>
      <c r="B72" s="165" t="s">
        <v>195</v>
      </c>
      <c r="C72" s="159" t="s">
        <v>339</v>
      </c>
      <c r="D72" s="160" t="s">
        <v>214</v>
      </c>
      <c r="E72" s="161">
        <v>15.667</v>
      </c>
      <c r="F72" s="162" t="s">
        <v>113</v>
      </c>
      <c r="G72" s="163"/>
      <c r="H72" s="163"/>
      <c r="I72" s="163"/>
      <c r="J72" s="164"/>
      <c r="O72" s="75">
        <v>20</v>
      </c>
      <c r="P72" s="75" t="s">
        <v>114</v>
      </c>
      <c r="V72" s="79" t="s">
        <v>198</v>
      </c>
      <c r="W72" s="80">
        <v>2.6789999999999998</v>
      </c>
      <c r="Z72" s="75" t="s">
        <v>199</v>
      </c>
      <c r="AB72" s="75">
        <v>7</v>
      </c>
    </row>
    <row r="73" spans="1:28">
      <c r="A73" s="157">
        <v>40</v>
      </c>
      <c r="B73" s="165" t="s">
        <v>200</v>
      </c>
      <c r="C73" s="159" t="s">
        <v>215</v>
      </c>
      <c r="D73" s="160" t="s">
        <v>216</v>
      </c>
      <c r="E73" s="161">
        <v>16.45</v>
      </c>
      <c r="F73" s="162" t="s">
        <v>113</v>
      </c>
      <c r="G73" s="163"/>
      <c r="H73" s="163"/>
      <c r="I73" s="163"/>
      <c r="J73" s="164"/>
      <c r="O73" s="75">
        <v>20</v>
      </c>
      <c r="P73" s="75" t="s">
        <v>114</v>
      </c>
      <c r="V73" s="79" t="s">
        <v>38</v>
      </c>
      <c r="Z73" s="75" t="s">
        <v>203</v>
      </c>
      <c r="AA73" s="75" t="s">
        <v>114</v>
      </c>
      <c r="AB73" s="75">
        <v>8</v>
      </c>
    </row>
    <row r="74" spans="1:28">
      <c r="A74" s="157">
        <v>41</v>
      </c>
      <c r="B74" s="165" t="s">
        <v>195</v>
      </c>
      <c r="C74" s="159" t="s">
        <v>340</v>
      </c>
      <c r="D74" s="160" t="s">
        <v>217</v>
      </c>
      <c r="E74" s="161">
        <v>143.245</v>
      </c>
      <c r="F74" s="162" t="s">
        <v>113</v>
      </c>
      <c r="G74" s="163"/>
      <c r="H74" s="163"/>
      <c r="I74" s="163"/>
      <c r="J74" s="164"/>
      <c r="K74" s="78">
        <v>3.8000000000000002E-4</v>
      </c>
      <c r="L74" s="78">
        <f>E74*K74</f>
        <v>5.4433100000000005E-2</v>
      </c>
      <c r="O74" s="75">
        <v>20</v>
      </c>
      <c r="P74" s="75" t="s">
        <v>114</v>
      </c>
      <c r="V74" s="79" t="s">
        <v>198</v>
      </c>
      <c r="W74" s="80">
        <v>33.375999999999998</v>
      </c>
      <c r="Z74" s="75" t="s">
        <v>199</v>
      </c>
      <c r="AB74" s="75">
        <v>7</v>
      </c>
    </row>
    <row r="75" spans="1:28">
      <c r="A75" s="157">
        <v>42</v>
      </c>
      <c r="B75" s="165" t="s">
        <v>200</v>
      </c>
      <c r="C75" s="159" t="s">
        <v>341</v>
      </c>
      <c r="D75" s="160" t="s">
        <v>218</v>
      </c>
      <c r="E75" s="161">
        <v>26.631</v>
      </c>
      <c r="F75" s="162" t="s">
        <v>113</v>
      </c>
      <c r="G75" s="163"/>
      <c r="H75" s="163"/>
      <c r="I75" s="163"/>
      <c r="J75" s="164"/>
      <c r="O75" s="75">
        <v>20</v>
      </c>
      <c r="P75" s="75" t="s">
        <v>114</v>
      </c>
      <c r="V75" s="79" t="s">
        <v>38</v>
      </c>
      <c r="Z75" s="75" t="s">
        <v>203</v>
      </c>
      <c r="AA75" s="75" t="s">
        <v>114</v>
      </c>
      <c r="AB75" s="75">
        <v>8</v>
      </c>
    </row>
    <row r="76" spans="1:28">
      <c r="A76" s="157">
        <v>43</v>
      </c>
      <c r="B76" s="165" t="s">
        <v>200</v>
      </c>
      <c r="C76" s="159" t="s">
        <v>341</v>
      </c>
      <c r="D76" s="160" t="s">
        <v>219</v>
      </c>
      <c r="E76" s="161">
        <v>9.1479999999999997</v>
      </c>
      <c r="F76" s="162" t="s">
        <v>113</v>
      </c>
      <c r="G76" s="163"/>
      <c r="H76" s="163"/>
      <c r="I76" s="163"/>
      <c r="J76" s="164"/>
      <c r="O76" s="75">
        <v>20</v>
      </c>
      <c r="P76" s="75" t="s">
        <v>114</v>
      </c>
      <c r="V76" s="79" t="s">
        <v>38</v>
      </c>
      <c r="Z76" s="75" t="s">
        <v>203</v>
      </c>
      <c r="AA76" s="75" t="s">
        <v>114</v>
      </c>
      <c r="AB76" s="75">
        <v>8</v>
      </c>
    </row>
    <row r="77" spans="1:28">
      <c r="A77" s="157">
        <v>44</v>
      </c>
      <c r="B77" s="165" t="s">
        <v>200</v>
      </c>
      <c r="C77" s="159" t="s">
        <v>220</v>
      </c>
      <c r="D77" s="160" t="s">
        <v>221</v>
      </c>
      <c r="E77" s="161">
        <v>110.434</v>
      </c>
      <c r="F77" s="162" t="s">
        <v>113</v>
      </c>
      <c r="G77" s="163"/>
      <c r="H77" s="163"/>
      <c r="I77" s="163"/>
      <c r="J77" s="164"/>
      <c r="O77" s="75">
        <v>20</v>
      </c>
      <c r="P77" s="75" t="s">
        <v>114</v>
      </c>
      <c r="V77" s="79" t="s">
        <v>38</v>
      </c>
      <c r="Z77" s="75" t="s">
        <v>203</v>
      </c>
      <c r="AA77" s="75" t="s">
        <v>114</v>
      </c>
      <c r="AB77" s="75">
        <v>2</v>
      </c>
    </row>
    <row r="78" spans="1:28">
      <c r="A78" s="157">
        <v>45</v>
      </c>
      <c r="B78" s="165" t="s">
        <v>200</v>
      </c>
      <c r="C78" s="159" t="s">
        <v>208</v>
      </c>
      <c r="D78" s="160" t="s">
        <v>209</v>
      </c>
      <c r="E78" s="161">
        <v>4.1950000000000003</v>
      </c>
      <c r="F78" s="162" t="s">
        <v>113</v>
      </c>
      <c r="G78" s="163"/>
      <c r="H78" s="163"/>
      <c r="I78" s="163"/>
      <c r="J78" s="164"/>
      <c r="O78" s="75">
        <v>20</v>
      </c>
      <c r="P78" s="75" t="s">
        <v>114</v>
      </c>
      <c r="V78" s="79" t="s">
        <v>38</v>
      </c>
      <c r="Z78" s="75" t="s">
        <v>203</v>
      </c>
      <c r="AA78" s="75" t="s">
        <v>114</v>
      </c>
      <c r="AB78" s="75">
        <v>2</v>
      </c>
    </row>
    <row r="79" spans="1:28">
      <c r="A79" s="157">
        <v>46</v>
      </c>
      <c r="B79" s="165" t="s">
        <v>195</v>
      </c>
      <c r="C79" s="159" t="s">
        <v>222</v>
      </c>
      <c r="D79" s="160" t="s">
        <v>223</v>
      </c>
      <c r="E79" s="161">
        <v>216.02799999999999</v>
      </c>
      <c r="F79" s="162" t="s">
        <v>113</v>
      </c>
      <c r="G79" s="163"/>
      <c r="H79" s="163"/>
      <c r="I79" s="163"/>
      <c r="J79" s="164"/>
      <c r="O79" s="75">
        <v>20</v>
      </c>
      <c r="P79" s="75" t="s">
        <v>114</v>
      </c>
      <c r="V79" s="79" t="s">
        <v>198</v>
      </c>
      <c r="W79" s="80">
        <v>14.69</v>
      </c>
      <c r="Z79" s="75" t="s">
        <v>199</v>
      </c>
      <c r="AB79" s="75">
        <v>7</v>
      </c>
    </row>
    <row r="80" spans="1:28">
      <c r="A80" s="157">
        <v>47</v>
      </c>
      <c r="B80" s="165" t="s">
        <v>195</v>
      </c>
      <c r="C80" s="159" t="s">
        <v>342</v>
      </c>
      <c r="D80" s="160" t="s">
        <v>223</v>
      </c>
      <c r="E80" s="161">
        <v>134.53299999999999</v>
      </c>
      <c r="F80" s="162" t="s">
        <v>113</v>
      </c>
      <c r="G80" s="163"/>
      <c r="H80" s="163"/>
      <c r="I80" s="163"/>
      <c r="J80" s="164"/>
      <c r="O80" s="75">
        <v>20</v>
      </c>
      <c r="P80" s="75" t="s">
        <v>114</v>
      </c>
      <c r="V80" s="79" t="s">
        <v>198</v>
      </c>
      <c r="W80" s="80">
        <v>9.1479999999999997</v>
      </c>
      <c r="Z80" s="75" t="s">
        <v>199</v>
      </c>
      <c r="AB80" s="75">
        <v>7</v>
      </c>
    </row>
    <row r="81" spans="1:28">
      <c r="A81" s="157">
        <v>48</v>
      </c>
      <c r="B81" s="165" t="s">
        <v>195</v>
      </c>
      <c r="C81" s="159" t="s">
        <v>224</v>
      </c>
      <c r="D81" s="160" t="s">
        <v>225</v>
      </c>
      <c r="E81" s="161">
        <v>175.4</v>
      </c>
      <c r="F81" s="162" t="s">
        <v>165</v>
      </c>
      <c r="G81" s="163"/>
      <c r="H81" s="163"/>
      <c r="I81" s="163"/>
      <c r="J81" s="164"/>
      <c r="K81" s="78">
        <v>4.0000000000000003E-5</v>
      </c>
      <c r="L81" s="78">
        <f>E81*K81</f>
        <v>7.0160000000000005E-3</v>
      </c>
      <c r="O81" s="75">
        <v>20</v>
      </c>
      <c r="P81" s="75" t="s">
        <v>114</v>
      </c>
      <c r="V81" s="79" t="s">
        <v>198</v>
      </c>
      <c r="W81" s="80">
        <v>7.016</v>
      </c>
      <c r="Z81" s="75" t="s">
        <v>199</v>
      </c>
      <c r="AB81" s="75">
        <v>7</v>
      </c>
    </row>
    <row r="82" spans="1:28">
      <c r="A82" s="157">
        <v>49</v>
      </c>
      <c r="B82" s="165" t="s">
        <v>200</v>
      </c>
      <c r="C82" s="159" t="s">
        <v>226</v>
      </c>
      <c r="D82" s="160" t="s">
        <v>227</v>
      </c>
      <c r="E82" s="161">
        <v>175.4</v>
      </c>
      <c r="F82" s="162" t="s">
        <v>165</v>
      </c>
      <c r="G82" s="163"/>
      <c r="H82" s="163"/>
      <c r="I82" s="163"/>
      <c r="J82" s="164"/>
      <c r="O82" s="75">
        <v>20</v>
      </c>
      <c r="P82" s="75" t="s">
        <v>114</v>
      </c>
      <c r="V82" s="79" t="s">
        <v>38</v>
      </c>
      <c r="Z82" s="75" t="s">
        <v>203</v>
      </c>
      <c r="AA82" s="75" t="s">
        <v>114</v>
      </c>
      <c r="AB82" s="75">
        <v>2</v>
      </c>
    </row>
    <row r="83" spans="1:28">
      <c r="A83" s="157">
        <v>50</v>
      </c>
      <c r="B83" s="165" t="s">
        <v>195</v>
      </c>
      <c r="C83" s="159" t="s">
        <v>228</v>
      </c>
      <c r="D83" s="160" t="s">
        <v>229</v>
      </c>
      <c r="E83" s="161">
        <v>279.66699999999997</v>
      </c>
      <c r="F83" s="162" t="s">
        <v>113</v>
      </c>
      <c r="G83" s="163"/>
      <c r="H83" s="163"/>
      <c r="I83" s="163"/>
      <c r="J83" s="164"/>
      <c r="K83" s="78">
        <v>6.9999999999999994E-5</v>
      </c>
      <c r="L83" s="78">
        <f>E83*K83</f>
        <v>1.9576689999999997E-2</v>
      </c>
      <c r="O83" s="75">
        <v>20</v>
      </c>
      <c r="P83" s="75" t="s">
        <v>114</v>
      </c>
      <c r="V83" s="79" t="s">
        <v>198</v>
      </c>
      <c r="W83" s="80">
        <v>11.465999999999999</v>
      </c>
      <c r="Z83" s="75" t="s">
        <v>199</v>
      </c>
      <c r="AB83" s="75">
        <v>7</v>
      </c>
    </row>
    <row r="84" spans="1:28">
      <c r="A84" s="157">
        <v>51</v>
      </c>
      <c r="B84" s="165" t="s">
        <v>195</v>
      </c>
      <c r="C84" s="159" t="s">
        <v>343</v>
      </c>
      <c r="D84" s="160" t="s">
        <v>229</v>
      </c>
      <c r="E84" s="161">
        <v>8.7119999999999997</v>
      </c>
      <c r="F84" s="162" t="s">
        <v>113</v>
      </c>
      <c r="G84" s="163"/>
      <c r="H84" s="163"/>
      <c r="I84" s="163"/>
      <c r="J84" s="164"/>
      <c r="K84" s="78">
        <v>6.9999999999999994E-5</v>
      </c>
      <c r="L84" s="78">
        <f>E84*K84</f>
        <v>6.0983999999999995E-4</v>
      </c>
      <c r="O84" s="75">
        <v>20</v>
      </c>
      <c r="P84" s="75" t="s">
        <v>114</v>
      </c>
      <c r="V84" s="79" t="s">
        <v>198</v>
      </c>
      <c r="W84" s="80">
        <v>0.35699999999999998</v>
      </c>
      <c r="Z84" s="75" t="s">
        <v>199</v>
      </c>
      <c r="AB84" s="75">
        <v>7</v>
      </c>
    </row>
    <row r="85" spans="1:28">
      <c r="A85" s="157">
        <v>52</v>
      </c>
      <c r="B85" s="165" t="s">
        <v>195</v>
      </c>
      <c r="C85" s="159" t="s">
        <v>230</v>
      </c>
      <c r="D85" s="160" t="s">
        <v>231</v>
      </c>
      <c r="E85" s="161"/>
      <c r="F85" s="162" t="s">
        <v>84</v>
      </c>
      <c r="G85" s="163"/>
      <c r="H85" s="163"/>
      <c r="I85" s="163"/>
      <c r="J85" s="164"/>
      <c r="O85" s="75">
        <v>20</v>
      </c>
      <c r="P85" s="75" t="s">
        <v>114</v>
      </c>
      <c r="V85" s="79" t="s">
        <v>198</v>
      </c>
      <c r="Z85" s="75" t="s">
        <v>199</v>
      </c>
      <c r="AB85" s="75">
        <v>1</v>
      </c>
    </row>
    <row r="86" spans="1:28">
      <c r="A86" s="157"/>
      <c r="B86" s="165"/>
      <c r="C86" s="159"/>
      <c r="D86" s="166" t="s">
        <v>232</v>
      </c>
      <c r="E86" s="167">
        <f>J86</f>
        <v>0</v>
      </c>
      <c r="F86" s="162"/>
      <c r="G86" s="163"/>
      <c r="H86" s="167"/>
      <c r="I86" s="167"/>
      <c r="J86" s="168"/>
      <c r="L86" s="103">
        <f>SUM(L62:L85)</f>
        <v>8.6897630000000003E-2</v>
      </c>
      <c r="N86" s="104">
        <f>SUM(N62:N85)</f>
        <v>0</v>
      </c>
      <c r="W86" s="80">
        <f>SUM(W62:W85)</f>
        <v>189.06</v>
      </c>
    </row>
    <row r="87" spans="1:28">
      <c r="A87" s="157"/>
      <c r="B87" s="165"/>
      <c r="C87" s="159"/>
      <c r="D87" s="160"/>
      <c r="E87" s="161"/>
      <c r="F87" s="162"/>
      <c r="G87" s="163"/>
      <c r="H87" s="163"/>
      <c r="I87" s="163"/>
      <c r="J87" s="164"/>
    </row>
    <row r="88" spans="1:28">
      <c r="A88" s="157"/>
      <c r="B88" s="159" t="s">
        <v>344</v>
      </c>
      <c r="C88" s="159"/>
      <c r="D88" s="160"/>
      <c r="E88" s="161"/>
      <c r="F88" s="162"/>
      <c r="G88" s="163"/>
      <c r="H88" s="163"/>
      <c r="I88" s="163"/>
      <c r="J88" s="164"/>
    </row>
    <row r="89" spans="1:28">
      <c r="A89" s="157">
        <v>53</v>
      </c>
      <c r="B89" s="165" t="s">
        <v>233</v>
      </c>
      <c r="C89" s="159" t="s">
        <v>234</v>
      </c>
      <c r="D89" s="160" t="s">
        <v>235</v>
      </c>
      <c r="E89" s="161">
        <v>2</v>
      </c>
      <c r="F89" s="162" t="s">
        <v>156</v>
      </c>
      <c r="G89" s="163"/>
      <c r="H89" s="163"/>
      <c r="I89" s="163"/>
      <c r="J89" s="164"/>
      <c r="O89" s="75">
        <v>20</v>
      </c>
      <c r="P89" s="75" t="s">
        <v>114</v>
      </c>
      <c r="V89" s="79" t="s">
        <v>198</v>
      </c>
      <c r="W89" s="80">
        <v>0.22600000000000001</v>
      </c>
      <c r="Z89" s="75" t="s">
        <v>236</v>
      </c>
      <c r="AB89" s="75">
        <v>7</v>
      </c>
    </row>
    <row r="90" spans="1:28">
      <c r="A90" s="157"/>
      <c r="B90" s="165"/>
      <c r="C90" s="159"/>
      <c r="D90" s="166" t="s">
        <v>345</v>
      </c>
      <c r="E90" s="167">
        <f>J90</f>
        <v>0</v>
      </c>
      <c r="F90" s="162"/>
      <c r="G90" s="163"/>
      <c r="H90" s="167"/>
      <c r="I90" s="167"/>
      <c r="J90" s="168"/>
      <c r="L90" s="103">
        <f>SUM(L88:L89)</f>
        <v>0</v>
      </c>
      <c r="N90" s="104">
        <f>SUM(N88:N89)</f>
        <v>0</v>
      </c>
      <c r="W90" s="80">
        <f>SUM(W88:W89)</f>
        <v>0.22600000000000001</v>
      </c>
    </row>
    <row r="91" spans="1:28">
      <c r="A91" s="157"/>
      <c r="B91" s="165"/>
      <c r="C91" s="159"/>
      <c r="D91" s="160"/>
      <c r="E91" s="161"/>
      <c r="F91" s="162"/>
      <c r="G91" s="163"/>
      <c r="H91" s="163"/>
      <c r="I91" s="163"/>
      <c r="J91" s="164"/>
    </row>
    <row r="92" spans="1:28">
      <c r="A92" s="157"/>
      <c r="B92" s="159" t="s">
        <v>237</v>
      </c>
      <c r="C92" s="159"/>
      <c r="D92" s="160"/>
      <c r="E92" s="161"/>
      <c r="F92" s="162"/>
      <c r="G92" s="163"/>
      <c r="H92" s="163"/>
      <c r="I92" s="163"/>
      <c r="J92" s="164"/>
    </row>
    <row r="93" spans="1:28">
      <c r="A93" s="157">
        <v>54</v>
      </c>
      <c r="B93" s="165" t="s">
        <v>238</v>
      </c>
      <c r="C93" s="159" t="s">
        <v>239</v>
      </c>
      <c r="D93" s="160" t="s">
        <v>240</v>
      </c>
      <c r="E93" s="161">
        <v>62.4</v>
      </c>
      <c r="F93" s="162" t="s">
        <v>165</v>
      </c>
      <c r="G93" s="163"/>
      <c r="H93" s="163"/>
      <c r="I93" s="163"/>
      <c r="J93" s="164"/>
      <c r="K93" s="78">
        <v>2.5999999999999998E-4</v>
      </c>
      <c r="L93" s="78">
        <f>E93*K93</f>
        <v>1.6223999999999999E-2</v>
      </c>
      <c r="O93" s="75">
        <v>20</v>
      </c>
      <c r="P93" s="75" t="s">
        <v>114</v>
      </c>
      <c r="V93" s="79" t="s">
        <v>198</v>
      </c>
      <c r="W93" s="80">
        <v>21.466000000000001</v>
      </c>
      <c r="Z93" s="75" t="s">
        <v>241</v>
      </c>
      <c r="AB93" s="75">
        <v>7</v>
      </c>
    </row>
    <row r="94" spans="1:28">
      <c r="A94" s="157">
        <v>55</v>
      </c>
      <c r="B94" s="165" t="s">
        <v>238</v>
      </c>
      <c r="C94" s="159" t="s">
        <v>242</v>
      </c>
      <c r="D94" s="160" t="s">
        <v>243</v>
      </c>
      <c r="E94" s="161">
        <v>346.5</v>
      </c>
      <c r="F94" s="162" t="s">
        <v>165</v>
      </c>
      <c r="G94" s="163"/>
      <c r="H94" s="163"/>
      <c r="I94" s="163"/>
      <c r="J94" s="164"/>
      <c r="K94" s="78">
        <v>2.5999999999999998E-4</v>
      </c>
      <c r="L94" s="78">
        <f>E94*K94</f>
        <v>9.008999999999999E-2</v>
      </c>
      <c r="O94" s="75">
        <v>20</v>
      </c>
      <c r="P94" s="75" t="s">
        <v>114</v>
      </c>
      <c r="V94" s="79" t="s">
        <v>198</v>
      </c>
      <c r="W94" s="80">
        <v>170.82499999999999</v>
      </c>
      <c r="Z94" s="75" t="s">
        <v>241</v>
      </c>
      <c r="AB94" s="75">
        <v>7</v>
      </c>
    </row>
    <row r="95" spans="1:28">
      <c r="A95" s="157">
        <v>56</v>
      </c>
      <c r="B95" s="165" t="s">
        <v>238</v>
      </c>
      <c r="C95" s="159" t="s">
        <v>244</v>
      </c>
      <c r="D95" s="160" t="s">
        <v>245</v>
      </c>
      <c r="E95" s="161">
        <v>96</v>
      </c>
      <c r="F95" s="162" t="s">
        <v>165</v>
      </c>
      <c r="G95" s="163"/>
      <c r="H95" s="163"/>
      <c r="I95" s="163"/>
      <c r="J95" s="164"/>
      <c r="K95" s="78">
        <v>2.5999999999999998E-4</v>
      </c>
      <c r="L95" s="78">
        <f>E95*K95</f>
        <v>2.4959999999999996E-2</v>
      </c>
      <c r="O95" s="75">
        <v>20</v>
      </c>
      <c r="P95" s="75" t="s">
        <v>114</v>
      </c>
      <c r="V95" s="79" t="s">
        <v>198</v>
      </c>
      <c r="W95" s="80">
        <v>59.616</v>
      </c>
      <c r="Z95" s="75" t="s">
        <v>241</v>
      </c>
      <c r="AB95" s="75">
        <v>7</v>
      </c>
    </row>
    <row r="96" spans="1:28">
      <c r="A96" s="157">
        <v>57</v>
      </c>
      <c r="B96" s="165" t="s">
        <v>238</v>
      </c>
      <c r="C96" s="159" t="s">
        <v>346</v>
      </c>
      <c r="D96" s="160" t="s">
        <v>246</v>
      </c>
      <c r="E96" s="161">
        <v>26</v>
      </c>
      <c r="F96" s="162" t="s">
        <v>165</v>
      </c>
      <c r="G96" s="163"/>
      <c r="H96" s="163"/>
      <c r="I96" s="163"/>
      <c r="J96" s="164"/>
      <c r="K96" s="78">
        <v>2.5999999999999998E-4</v>
      </c>
      <c r="L96" s="78">
        <f>E96*K96</f>
        <v>6.7599999999999995E-3</v>
      </c>
      <c r="O96" s="75">
        <v>20</v>
      </c>
      <c r="P96" s="75" t="s">
        <v>114</v>
      </c>
      <c r="V96" s="79" t="s">
        <v>198</v>
      </c>
      <c r="W96" s="80">
        <v>18.824000000000002</v>
      </c>
      <c r="Z96" s="75" t="s">
        <v>241</v>
      </c>
      <c r="AB96" s="75">
        <v>7</v>
      </c>
    </row>
    <row r="97" spans="1:28">
      <c r="A97" s="157">
        <v>58</v>
      </c>
      <c r="B97" s="165" t="s">
        <v>238</v>
      </c>
      <c r="C97" s="159" t="s">
        <v>247</v>
      </c>
      <c r="D97" s="160" t="s">
        <v>248</v>
      </c>
      <c r="E97" s="161">
        <v>232.126</v>
      </c>
      <c r="F97" s="162" t="s">
        <v>113</v>
      </c>
      <c r="G97" s="163"/>
      <c r="H97" s="163"/>
      <c r="I97" s="163"/>
      <c r="J97" s="164"/>
      <c r="O97" s="75">
        <v>20</v>
      </c>
      <c r="P97" s="75" t="s">
        <v>114</v>
      </c>
      <c r="V97" s="79" t="s">
        <v>198</v>
      </c>
      <c r="W97" s="80">
        <v>55.478000000000002</v>
      </c>
      <c r="Z97" s="75" t="s">
        <v>236</v>
      </c>
      <c r="AB97" s="75">
        <v>7</v>
      </c>
    </row>
    <row r="98" spans="1:28">
      <c r="A98" s="157">
        <v>59</v>
      </c>
      <c r="B98" s="165" t="s">
        <v>238</v>
      </c>
      <c r="C98" s="159" t="s">
        <v>249</v>
      </c>
      <c r="D98" s="160" t="s">
        <v>250</v>
      </c>
      <c r="E98" s="161">
        <v>232.126</v>
      </c>
      <c r="F98" s="162" t="s">
        <v>113</v>
      </c>
      <c r="G98" s="163"/>
      <c r="H98" s="163"/>
      <c r="I98" s="163"/>
      <c r="J98" s="164"/>
      <c r="O98" s="75">
        <v>20</v>
      </c>
      <c r="P98" s="75" t="s">
        <v>114</v>
      </c>
      <c r="V98" s="79" t="s">
        <v>198</v>
      </c>
      <c r="W98" s="80">
        <v>6.9640000000000004</v>
      </c>
      <c r="Z98" s="75" t="s">
        <v>236</v>
      </c>
      <c r="AB98" s="75">
        <v>7</v>
      </c>
    </row>
    <row r="99" spans="1:28">
      <c r="A99" s="157">
        <v>60</v>
      </c>
      <c r="B99" s="165" t="s">
        <v>200</v>
      </c>
      <c r="C99" s="159" t="s">
        <v>251</v>
      </c>
      <c r="D99" s="160" t="s">
        <v>252</v>
      </c>
      <c r="E99" s="161">
        <v>0.879</v>
      </c>
      <c r="F99" s="162" t="s">
        <v>122</v>
      </c>
      <c r="G99" s="163"/>
      <c r="H99" s="163"/>
      <c r="I99" s="163"/>
      <c r="J99" s="164"/>
      <c r="K99" s="78">
        <v>0.55000000000000004</v>
      </c>
      <c r="L99" s="78">
        <f>E99*K99</f>
        <v>0.48345000000000005</v>
      </c>
      <c r="O99" s="75">
        <v>20</v>
      </c>
      <c r="P99" s="75" t="s">
        <v>114</v>
      </c>
      <c r="V99" s="79" t="s">
        <v>38</v>
      </c>
      <c r="Z99" s="75" t="s">
        <v>253</v>
      </c>
      <c r="AA99" s="75" t="s">
        <v>114</v>
      </c>
      <c r="AB99" s="75">
        <v>2</v>
      </c>
    </row>
    <row r="100" spans="1:28">
      <c r="A100" s="157">
        <v>61</v>
      </c>
      <c r="B100" s="165" t="s">
        <v>238</v>
      </c>
      <c r="C100" s="159" t="s">
        <v>254</v>
      </c>
      <c r="D100" s="160" t="s">
        <v>255</v>
      </c>
      <c r="E100" s="161">
        <v>13.173</v>
      </c>
      <c r="F100" s="162" t="s">
        <v>122</v>
      </c>
      <c r="G100" s="163"/>
      <c r="H100" s="163"/>
      <c r="I100" s="163"/>
      <c r="J100" s="164"/>
      <c r="K100" s="78">
        <v>2.0889999999999999E-2</v>
      </c>
      <c r="L100" s="78">
        <f>E100*K100</f>
        <v>0.27518397</v>
      </c>
      <c r="O100" s="75">
        <v>20</v>
      </c>
      <c r="P100" s="75" t="s">
        <v>114</v>
      </c>
      <c r="V100" s="79" t="s">
        <v>198</v>
      </c>
      <c r="Z100" s="75" t="s">
        <v>241</v>
      </c>
      <c r="AB100" s="75">
        <v>7</v>
      </c>
    </row>
    <row r="101" spans="1:28">
      <c r="A101" s="157">
        <v>62</v>
      </c>
      <c r="B101" s="165" t="s">
        <v>200</v>
      </c>
      <c r="C101" s="159" t="s">
        <v>256</v>
      </c>
      <c r="D101" s="160" t="s">
        <v>257</v>
      </c>
      <c r="E101" s="161">
        <v>11.724</v>
      </c>
      <c r="F101" s="162" t="s">
        <v>122</v>
      </c>
      <c r="G101" s="163"/>
      <c r="H101" s="163"/>
      <c r="I101" s="163"/>
      <c r="J101" s="164"/>
      <c r="K101" s="78">
        <v>0.55000000000000004</v>
      </c>
      <c r="L101" s="78">
        <f>E101*K101</f>
        <v>6.4482000000000008</v>
      </c>
      <c r="O101" s="75">
        <v>20</v>
      </c>
      <c r="P101" s="75" t="s">
        <v>114</v>
      </c>
      <c r="V101" s="79" t="s">
        <v>38</v>
      </c>
      <c r="Z101" s="75" t="s">
        <v>253</v>
      </c>
      <c r="AA101" s="75" t="s">
        <v>114</v>
      </c>
      <c r="AB101" s="75">
        <v>8</v>
      </c>
    </row>
    <row r="102" spans="1:28">
      <c r="A102" s="157">
        <v>63</v>
      </c>
      <c r="B102" s="165" t="s">
        <v>200</v>
      </c>
      <c r="C102" s="159" t="s">
        <v>347</v>
      </c>
      <c r="D102" s="160" t="s">
        <v>258</v>
      </c>
      <c r="E102" s="161">
        <v>1.8879999999999999</v>
      </c>
      <c r="F102" s="162" t="s">
        <v>122</v>
      </c>
      <c r="G102" s="163"/>
      <c r="H102" s="163"/>
      <c r="I102" s="163"/>
      <c r="J102" s="164"/>
      <c r="K102" s="78">
        <v>0.55000000000000004</v>
      </c>
      <c r="L102" s="78">
        <f>E102*K102</f>
        <v>1.0384</v>
      </c>
      <c r="O102" s="75">
        <v>20</v>
      </c>
      <c r="P102" s="75" t="s">
        <v>114</v>
      </c>
      <c r="V102" s="79" t="s">
        <v>38</v>
      </c>
      <c r="Z102" s="75" t="s">
        <v>253</v>
      </c>
      <c r="AA102" s="75" t="s">
        <v>114</v>
      </c>
      <c r="AB102" s="75">
        <v>8</v>
      </c>
    </row>
    <row r="103" spans="1:28">
      <c r="A103" s="157">
        <v>64</v>
      </c>
      <c r="B103" s="165" t="s">
        <v>238</v>
      </c>
      <c r="C103" s="159" t="s">
        <v>348</v>
      </c>
      <c r="D103" s="160" t="s">
        <v>255</v>
      </c>
      <c r="E103" s="161">
        <v>5.8109999999999999</v>
      </c>
      <c r="F103" s="162" t="s">
        <v>122</v>
      </c>
      <c r="G103" s="163"/>
      <c r="H103" s="163"/>
      <c r="I103" s="163"/>
      <c r="J103" s="164"/>
      <c r="K103" s="78">
        <v>2.0889999999999999E-2</v>
      </c>
      <c r="L103" s="78">
        <f>E103*K103</f>
        <v>0.12139178999999999</v>
      </c>
      <c r="O103" s="75">
        <v>20</v>
      </c>
      <c r="P103" s="75" t="s">
        <v>114</v>
      </c>
      <c r="V103" s="79" t="s">
        <v>198</v>
      </c>
      <c r="Z103" s="75" t="s">
        <v>241</v>
      </c>
      <c r="AB103" s="75">
        <v>7</v>
      </c>
    </row>
    <row r="104" spans="1:28">
      <c r="A104" s="157">
        <v>65</v>
      </c>
      <c r="B104" s="165" t="s">
        <v>238</v>
      </c>
      <c r="C104" s="159" t="s">
        <v>259</v>
      </c>
      <c r="D104" s="160" t="s">
        <v>260</v>
      </c>
      <c r="E104" s="161">
        <v>188.39599999999999</v>
      </c>
      <c r="F104" s="162" t="s">
        <v>113</v>
      </c>
      <c r="G104" s="163"/>
      <c r="H104" s="163"/>
      <c r="I104" s="163"/>
      <c r="J104" s="164"/>
      <c r="O104" s="75">
        <v>20</v>
      </c>
      <c r="P104" s="75" t="s">
        <v>114</v>
      </c>
      <c r="V104" s="79" t="s">
        <v>198</v>
      </c>
      <c r="W104" s="80">
        <v>57.271999999999998</v>
      </c>
      <c r="Z104" s="75" t="s">
        <v>236</v>
      </c>
      <c r="AB104" s="75">
        <v>7</v>
      </c>
    </row>
    <row r="105" spans="1:28">
      <c r="A105" s="157">
        <v>66</v>
      </c>
      <c r="B105" s="165" t="s">
        <v>238</v>
      </c>
      <c r="C105" s="159" t="s">
        <v>261</v>
      </c>
      <c r="D105" s="160" t="s">
        <v>262</v>
      </c>
      <c r="E105" s="161">
        <v>188.39599999999999</v>
      </c>
      <c r="F105" s="162" t="s">
        <v>113</v>
      </c>
      <c r="G105" s="163"/>
      <c r="H105" s="163"/>
      <c r="I105" s="163"/>
      <c r="J105" s="164"/>
      <c r="O105" s="75">
        <v>20</v>
      </c>
      <c r="P105" s="75" t="s">
        <v>114</v>
      </c>
      <c r="V105" s="79" t="s">
        <v>198</v>
      </c>
      <c r="W105" s="80">
        <v>47.475999999999999</v>
      </c>
      <c r="Z105" s="75" t="s">
        <v>236</v>
      </c>
      <c r="AB105" s="75">
        <v>7</v>
      </c>
    </row>
    <row r="106" spans="1:28">
      <c r="A106" s="157">
        <v>67</v>
      </c>
      <c r="B106" s="165" t="s">
        <v>238</v>
      </c>
      <c r="C106" s="159" t="s">
        <v>263</v>
      </c>
      <c r="D106" s="160" t="s">
        <v>264</v>
      </c>
      <c r="E106" s="161">
        <v>6.5940000000000003</v>
      </c>
      <c r="F106" s="162" t="s">
        <v>122</v>
      </c>
      <c r="G106" s="163"/>
      <c r="H106" s="163"/>
      <c r="I106" s="163"/>
      <c r="J106" s="164"/>
      <c r="K106" s="78">
        <v>2.9499999999999999E-3</v>
      </c>
      <c r="L106" s="78">
        <f>E106*K106</f>
        <v>1.9452299999999999E-2</v>
      </c>
      <c r="O106" s="75">
        <v>20</v>
      </c>
      <c r="P106" s="75" t="s">
        <v>114</v>
      </c>
      <c r="V106" s="79" t="s">
        <v>198</v>
      </c>
      <c r="Z106" s="75" t="s">
        <v>265</v>
      </c>
      <c r="AB106" s="75">
        <v>7</v>
      </c>
    </row>
    <row r="107" spans="1:28">
      <c r="A107" s="157">
        <v>68</v>
      </c>
      <c r="B107" s="165" t="s">
        <v>238</v>
      </c>
      <c r="C107" s="159" t="s">
        <v>266</v>
      </c>
      <c r="D107" s="160" t="s">
        <v>267</v>
      </c>
      <c r="E107" s="161">
        <v>72</v>
      </c>
      <c r="F107" s="162" t="s">
        <v>165</v>
      </c>
      <c r="G107" s="163"/>
      <c r="H107" s="163"/>
      <c r="I107" s="163"/>
      <c r="J107" s="164"/>
      <c r="O107" s="75">
        <v>20</v>
      </c>
      <c r="P107" s="75" t="s">
        <v>114</v>
      </c>
      <c r="V107" s="79" t="s">
        <v>198</v>
      </c>
      <c r="W107" s="80">
        <v>15.48</v>
      </c>
      <c r="Z107" s="75" t="s">
        <v>265</v>
      </c>
      <c r="AB107" s="75">
        <v>7</v>
      </c>
    </row>
    <row r="108" spans="1:28">
      <c r="A108" s="157">
        <v>69</v>
      </c>
      <c r="B108" s="165" t="s">
        <v>238</v>
      </c>
      <c r="C108" s="159" t="s">
        <v>268</v>
      </c>
      <c r="D108" s="160" t="s">
        <v>269</v>
      </c>
      <c r="E108" s="161">
        <v>244.9</v>
      </c>
      <c r="F108" s="162" t="s">
        <v>165</v>
      </c>
      <c r="G108" s="163"/>
      <c r="H108" s="163"/>
      <c r="I108" s="163"/>
      <c r="J108" s="164"/>
      <c r="O108" s="75">
        <v>20</v>
      </c>
      <c r="P108" s="75" t="s">
        <v>114</v>
      </c>
      <c r="V108" s="79" t="s">
        <v>198</v>
      </c>
      <c r="W108" s="80">
        <v>63.429000000000002</v>
      </c>
      <c r="Z108" s="75" t="s">
        <v>265</v>
      </c>
      <c r="AB108" s="75">
        <v>7</v>
      </c>
    </row>
    <row r="109" spans="1:28">
      <c r="A109" s="157">
        <v>70</v>
      </c>
      <c r="B109" s="165" t="s">
        <v>238</v>
      </c>
      <c r="C109" s="159" t="s">
        <v>270</v>
      </c>
      <c r="D109" s="160" t="s">
        <v>271</v>
      </c>
      <c r="E109" s="161">
        <v>11</v>
      </c>
      <c r="F109" s="162" t="s">
        <v>165</v>
      </c>
      <c r="G109" s="163"/>
      <c r="H109" s="163"/>
      <c r="I109" s="163"/>
      <c r="J109" s="164"/>
      <c r="M109" s="76">
        <v>3.3000000000000002E-2</v>
      </c>
      <c r="N109" s="76">
        <f>E109*M109</f>
        <v>0.36299999999999999</v>
      </c>
      <c r="O109" s="75">
        <v>20</v>
      </c>
      <c r="P109" s="75" t="s">
        <v>114</v>
      </c>
      <c r="V109" s="79" t="s">
        <v>198</v>
      </c>
      <c r="W109" s="80">
        <v>2.4529999999999998</v>
      </c>
      <c r="Z109" s="75" t="s">
        <v>265</v>
      </c>
      <c r="AB109" s="75">
        <v>7</v>
      </c>
    </row>
    <row r="110" spans="1:28">
      <c r="A110" s="157">
        <v>71</v>
      </c>
      <c r="B110" s="165" t="s">
        <v>238</v>
      </c>
      <c r="C110" s="159" t="s">
        <v>272</v>
      </c>
      <c r="D110" s="160" t="s">
        <v>273</v>
      </c>
      <c r="E110" s="161">
        <v>12.007999999999999</v>
      </c>
      <c r="F110" s="162" t="s">
        <v>122</v>
      </c>
      <c r="G110" s="163"/>
      <c r="H110" s="163"/>
      <c r="I110" s="163"/>
      <c r="J110" s="164"/>
      <c r="K110" s="78">
        <v>2.8E-3</v>
      </c>
      <c r="L110" s="78">
        <f>E110*K110</f>
        <v>3.3622399999999997E-2</v>
      </c>
      <c r="O110" s="75">
        <v>20</v>
      </c>
      <c r="P110" s="75" t="s">
        <v>114</v>
      </c>
      <c r="V110" s="79" t="s">
        <v>198</v>
      </c>
      <c r="Z110" s="75" t="s">
        <v>265</v>
      </c>
      <c r="AB110" s="75">
        <v>7</v>
      </c>
    </row>
    <row r="111" spans="1:28">
      <c r="A111" s="157">
        <v>72</v>
      </c>
      <c r="B111" s="165" t="s">
        <v>200</v>
      </c>
      <c r="C111" s="159" t="s">
        <v>358</v>
      </c>
      <c r="D111" s="160" t="s">
        <v>274</v>
      </c>
      <c r="E111" s="161">
        <v>12.968999999999999</v>
      </c>
      <c r="F111" s="162" t="s">
        <v>122</v>
      </c>
      <c r="G111" s="163"/>
      <c r="H111" s="163"/>
      <c r="I111" s="163"/>
      <c r="J111" s="164"/>
      <c r="K111" s="78">
        <v>0.55000000000000004</v>
      </c>
      <c r="L111" s="78">
        <f>E111*K111</f>
        <v>7.1329500000000001</v>
      </c>
      <c r="O111" s="75">
        <v>20</v>
      </c>
      <c r="P111" s="75" t="s">
        <v>114</v>
      </c>
      <c r="V111" s="79" t="s">
        <v>38</v>
      </c>
      <c r="Z111" s="75" t="s">
        <v>253</v>
      </c>
      <c r="AA111" s="75" t="s">
        <v>114</v>
      </c>
      <c r="AB111" s="75">
        <v>8</v>
      </c>
    </row>
    <row r="112" spans="1:28">
      <c r="A112" s="157">
        <v>73</v>
      </c>
      <c r="B112" s="165" t="s">
        <v>238</v>
      </c>
      <c r="C112" s="159" t="s">
        <v>275</v>
      </c>
      <c r="D112" s="160" t="s">
        <v>276</v>
      </c>
      <c r="E112" s="161"/>
      <c r="F112" s="162" t="s">
        <v>84</v>
      </c>
      <c r="G112" s="163"/>
      <c r="H112" s="163"/>
      <c r="I112" s="163"/>
      <c r="J112" s="164"/>
      <c r="O112" s="75">
        <v>20</v>
      </c>
      <c r="P112" s="75" t="s">
        <v>114</v>
      </c>
      <c r="V112" s="79" t="s">
        <v>198</v>
      </c>
      <c r="Z112" s="75" t="s">
        <v>265</v>
      </c>
      <c r="AB112" s="75">
        <v>1</v>
      </c>
    </row>
    <row r="113" spans="1:28">
      <c r="A113" s="157"/>
      <c r="B113" s="165"/>
      <c r="C113" s="159"/>
      <c r="D113" s="166" t="s">
        <v>277</v>
      </c>
      <c r="E113" s="167">
        <f>J113</f>
        <v>0</v>
      </c>
      <c r="F113" s="162"/>
      <c r="G113" s="163"/>
      <c r="H113" s="167"/>
      <c r="I113" s="167"/>
      <c r="J113" s="168"/>
      <c r="L113" s="103">
        <f>SUM(L92:L112)</f>
        <v>15.69068446</v>
      </c>
      <c r="N113" s="104">
        <f>SUM(N92:N112)</f>
        <v>0.36299999999999999</v>
      </c>
      <c r="W113" s="80">
        <f>SUM(W92:W112)</f>
        <v>519.28300000000002</v>
      </c>
    </row>
    <row r="114" spans="1:28">
      <c r="A114" s="157"/>
      <c r="B114" s="165"/>
      <c r="C114" s="159"/>
      <c r="D114" s="160"/>
      <c r="E114" s="161"/>
      <c r="F114" s="162"/>
      <c r="G114" s="163"/>
      <c r="H114" s="163"/>
      <c r="I114" s="163"/>
      <c r="J114" s="164"/>
    </row>
    <row r="115" spans="1:28">
      <c r="A115" s="157"/>
      <c r="B115" s="159" t="s">
        <v>278</v>
      </c>
      <c r="C115" s="159"/>
      <c r="D115" s="160"/>
      <c r="E115" s="161"/>
      <c r="F115" s="162"/>
      <c r="G115" s="163"/>
      <c r="H115" s="163"/>
      <c r="I115" s="163"/>
      <c r="J115" s="164"/>
    </row>
    <row r="116" spans="1:28">
      <c r="A116" s="157">
        <v>74</v>
      </c>
      <c r="B116" s="165" t="s">
        <v>279</v>
      </c>
      <c r="C116" s="159" t="s">
        <v>349</v>
      </c>
      <c r="D116" s="160" t="s">
        <v>280</v>
      </c>
      <c r="E116" s="161">
        <v>1</v>
      </c>
      <c r="F116" s="162" t="s">
        <v>281</v>
      </c>
      <c r="G116" s="163"/>
      <c r="H116" s="163"/>
      <c r="I116" s="163"/>
      <c r="J116" s="164"/>
      <c r="O116" s="75">
        <v>20</v>
      </c>
      <c r="P116" s="75" t="s">
        <v>114</v>
      </c>
      <c r="V116" s="79" t="s">
        <v>198</v>
      </c>
      <c r="Z116" s="75" t="s">
        <v>236</v>
      </c>
      <c r="AB116" s="75">
        <v>7</v>
      </c>
    </row>
    <row r="117" spans="1:28">
      <c r="A117" s="157">
        <v>75</v>
      </c>
      <c r="B117" s="165" t="s">
        <v>279</v>
      </c>
      <c r="C117" s="159" t="s">
        <v>350</v>
      </c>
      <c r="D117" s="160" t="s">
        <v>282</v>
      </c>
      <c r="E117" s="161">
        <v>254</v>
      </c>
      <c r="F117" s="162" t="s">
        <v>113</v>
      </c>
      <c r="G117" s="163"/>
      <c r="H117" s="163"/>
      <c r="I117" s="163"/>
      <c r="J117" s="164"/>
      <c r="M117" s="76">
        <v>0.19500000000000001</v>
      </c>
      <c r="N117" s="76">
        <f>E117*M117</f>
        <v>49.53</v>
      </c>
      <c r="O117" s="75">
        <v>20</v>
      </c>
      <c r="P117" s="75" t="s">
        <v>114</v>
      </c>
      <c r="V117" s="79" t="s">
        <v>198</v>
      </c>
      <c r="Z117" s="75" t="s">
        <v>236</v>
      </c>
      <c r="AB117" s="75">
        <v>7</v>
      </c>
    </row>
    <row r="118" spans="1:28">
      <c r="A118" s="157">
        <v>76</v>
      </c>
      <c r="B118" s="165" t="s">
        <v>279</v>
      </c>
      <c r="C118" s="159" t="s">
        <v>351</v>
      </c>
      <c r="D118" s="160" t="s">
        <v>283</v>
      </c>
      <c r="E118" s="161">
        <v>232.125</v>
      </c>
      <c r="F118" s="162" t="s">
        <v>113</v>
      </c>
      <c r="G118" s="163"/>
      <c r="H118" s="163"/>
      <c r="I118" s="163"/>
      <c r="J118" s="164"/>
      <c r="K118" s="78">
        <v>5.1900000000000002E-3</v>
      </c>
      <c r="L118" s="78">
        <f>E118*K118</f>
        <v>1.2047287500000001</v>
      </c>
      <c r="O118" s="75">
        <v>20</v>
      </c>
      <c r="P118" s="75" t="s">
        <v>114</v>
      </c>
      <c r="V118" s="79" t="s">
        <v>198</v>
      </c>
      <c r="W118" s="80">
        <v>41.317999999999998</v>
      </c>
      <c r="Z118" s="75" t="s">
        <v>284</v>
      </c>
      <c r="AB118" s="75">
        <v>7</v>
      </c>
    </row>
    <row r="119" spans="1:28">
      <c r="A119" s="157">
        <v>77</v>
      </c>
      <c r="B119" s="165" t="s">
        <v>279</v>
      </c>
      <c r="C119" s="159" t="s">
        <v>285</v>
      </c>
      <c r="D119" s="160" t="s">
        <v>286</v>
      </c>
      <c r="E119" s="161"/>
      <c r="F119" s="162" t="s">
        <v>84</v>
      </c>
      <c r="G119" s="163"/>
      <c r="H119" s="163"/>
      <c r="I119" s="163"/>
      <c r="J119" s="164"/>
      <c r="O119" s="75">
        <v>20</v>
      </c>
      <c r="P119" s="75" t="s">
        <v>114</v>
      </c>
      <c r="V119" s="79" t="s">
        <v>198</v>
      </c>
      <c r="Z119" s="75" t="s">
        <v>284</v>
      </c>
      <c r="AB119" s="75">
        <v>1</v>
      </c>
    </row>
    <row r="120" spans="1:28">
      <c r="A120" s="157"/>
      <c r="B120" s="165"/>
      <c r="C120" s="159"/>
      <c r="D120" s="166" t="s">
        <v>287</v>
      </c>
      <c r="E120" s="167">
        <f>J120</f>
        <v>0</v>
      </c>
      <c r="F120" s="162"/>
      <c r="G120" s="163"/>
      <c r="H120" s="167"/>
      <c r="I120" s="167"/>
      <c r="J120" s="168"/>
      <c r="L120" s="103">
        <f>SUM(L115:L119)</f>
        <v>1.2047287500000001</v>
      </c>
      <c r="N120" s="104">
        <f>SUM(N115:N119)</f>
        <v>49.53</v>
      </c>
      <c r="W120" s="80">
        <f>SUM(W115:W119)</f>
        <v>41.317999999999998</v>
      </c>
    </row>
    <row r="121" spans="1:28">
      <c r="A121" s="157"/>
      <c r="B121" s="165"/>
      <c r="C121" s="159"/>
      <c r="D121" s="160"/>
      <c r="E121" s="161"/>
      <c r="F121" s="162"/>
      <c r="G121" s="163"/>
      <c r="H121" s="163"/>
      <c r="I121" s="163"/>
      <c r="J121" s="164"/>
    </row>
    <row r="122" spans="1:28">
      <c r="A122" s="157"/>
      <c r="B122" s="159" t="s">
        <v>288</v>
      </c>
      <c r="C122" s="159"/>
      <c r="D122" s="160"/>
      <c r="E122" s="161"/>
      <c r="F122" s="162"/>
      <c r="G122" s="163"/>
      <c r="H122" s="163"/>
      <c r="I122" s="163"/>
      <c r="J122" s="164"/>
    </row>
    <row r="123" spans="1:28">
      <c r="A123" s="157">
        <v>78</v>
      </c>
      <c r="B123" s="165" t="s">
        <v>289</v>
      </c>
      <c r="C123" s="159" t="s">
        <v>290</v>
      </c>
      <c r="D123" s="160" t="s">
        <v>291</v>
      </c>
      <c r="E123" s="161">
        <v>232.125</v>
      </c>
      <c r="F123" s="162" t="s">
        <v>113</v>
      </c>
      <c r="G123" s="163"/>
      <c r="H123" s="163"/>
      <c r="I123" s="163"/>
      <c r="J123" s="164"/>
      <c r="K123" s="78">
        <v>1.3999999999999999E-4</v>
      </c>
      <c r="L123" s="78">
        <f>E123*K123</f>
        <v>3.2497499999999999E-2</v>
      </c>
      <c r="O123" s="75">
        <v>20</v>
      </c>
      <c r="P123" s="75" t="s">
        <v>114</v>
      </c>
      <c r="V123" s="79" t="s">
        <v>198</v>
      </c>
      <c r="W123" s="80">
        <v>6.2670000000000003</v>
      </c>
      <c r="Z123" s="75" t="s">
        <v>292</v>
      </c>
      <c r="AB123" s="75">
        <v>1</v>
      </c>
    </row>
    <row r="124" spans="1:28">
      <c r="A124" s="157">
        <v>79</v>
      </c>
      <c r="B124" s="165" t="s">
        <v>289</v>
      </c>
      <c r="C124" s="159" t="s">
        <v>293</v>
      </c>
      <c r="D124" s="160" t="s">
        <v>294</v>
      </c>
      <c r="E124" s="161"/>
      <c r="F124" s="162" t="s">
        <v>84</v>
      </c>
      <c r="G124" s="163"/>
      <c r="H124" s="163"/>
      <c r="I124" s="163"/>
      <c r="J124" s="164"/>
      <c r="O124" s="75">
        <v>20</v>
      </c>
      <c r="P124" s="75" t="s">
        <v>114</v>
      </c>
      <c r="V124" s="79" t="s">
        <v>198</v>
      </c>
      <c r="Z124" s="75" t="s">
        <v>292</v>
      </c>
      <c r="AB124" s="75">
        <v>7</v>
      </c>
    </row>
    <row r="125" spans="1:28">
      <c r="A125" s="157"/>
      <c r="B125" s="165"/>
      <c r="C125" s="159"/>
      <c r="D125" s="166" t="s">
        <v>295</v>
      </c>
      <c r="E125" s="167">
        <f>J125</f>
        <v>0</v>
      </c>
      <c r="F125" s="162"/>
      <c r="G125" s="163"/>
      <c r="H125" s="167"/>
      <c r="I125" s="167"/>
      <c r="J125" s="168"/>
      <c r="L125" s="103">
        <f>SUM(L122:L124)</f>
        <v>3.2497499999999999E-2</v>
      </c>
      <c r="N125" s="104">
        <f>SUM(N122:N124)</f>
        <v>0</v>
      </c>
      <c r="W125" s="80">
        <f>SUM(W122:W124)</f>
        <v>6.2670000000000003</v>
      </c>
    </row>
    <row r="126" spans="1:28">
      <c r="A126" s="157"/>
      <c r="B126" s="165"/>
      <c r="C126" s="159"/>
      <c r="D126" s="160"/>
      <c r="E126" s="161"/>
      <c r="F126" s="162"/>
      <c r="G126" s="163"/>
      <c r="H126" s="163"/>
      <c r="I126" s="163"/>
      <c r="J126" s="164"/>
    </row>
    <row r="127" spans="1:28">
      <c r="A127" s="157"/>
      <c r="B127" s="159" t="s">
        <v>296</v>
      </c>
      <c r="C127" s="159"/>
      <c r="D127" s="160"/>
      <c r="E127" s="161"/>
      <c r="F127" s="162"/>
      <c r="G127" s="163"/>
      <c r="H127" s="163"/>
      <c r="I127" s="163"/>
      <c r="J127" s="164"/>
    </row>
    <row r="128" spans="1:28">
      <c r="A128" s="157">
        <v>80</v>
      </c>
      <c r="B128" s="165" t="s">
        <v>297</v>
      </c>
      <c r="C128" s="159" t="s">
        <v>352</v>
      </c>
      <c r="D128" s="160" t="s">
        <v>298</v>
      </c>
      <c r="E128" s="161">
        <v>22</v>
      </c>
      <c r="F128" s="162" t="s">
        <v>299</v>
      </c>
      <c r="G128" s="163"/>
      <c r="H128" s="163"/>
      <c r="I128" s="163"/>
      <c r="J128" s="164"/>
      <c r="O128" s="75">
        <v>20</v>
      </c>
      <c r="P128" s="75" t="s">
        <v>114</v>
      </c>
      <c r="V128" s="79" t="s">
        <v>198</v>
      </c>
      <c r="Z128" s="75" t="s">
        <v>236</v>
      </c>
      <c r="AB128" s="75">
        <v>7</v>
      </c>
    </row>
    <row r="129" spans="1:28">
      <c r="A129" s="157">
        <v>81</v>
      </c>
      <c r="B129" s="165" t="s">
        <v>297</v>
      </c>
      <c r="C129" s="159" t="s">
        <v>353</v>
      </c>
      <c r="D129" s="160" t="s">
        <v>300</v>
      </c>
      <c r="E129" s="161">
        <v>1</v>
      </c>
      <c r="F129" s="162" t="s">
        <v>299</v>
      </c>
      <c r="G129" s="163"/>
      <c r="H129" s="163"/>
      <c r="I129" s="163"/>
      <c r="J129" s="164"/>
      <c r="O129" s="75">
        <v>20</v>
      </c>
      <c r="P129" s="75" t="s">
        <v>114</v>
      </c>
      <c r="V129" s="79" t="s">
        <v>198</v>
      </c>
      <c r="Z129" s="75" t="s">
        <v>236</v>
      </c>
      <c r="AB129" s="75">
        <v>7</v>
      </c>
    </row>
    <row r="130" spans="1:28">
      <c r="A130" s="157">
        <v>82</v>
      </c>
      <c r="B130" s="165" t="s">
        <v>297</v>
      </c>
      <c r="C130" s="159" t="s">
        <v>354</v>
      </c>
      <c r="D130" s="160" t="s">
        <v>301</v>
      </c>
      <c r="E130" s="161">
        <v>12</v>
      </c>
      <c r="F130" s="162" t="s">
        <v>156</v>
      </c>
      <c r="G130" s="163"/>
      <c r="H130" s="163"/>
      <c r="I130" s="163"/>
      <c r="J130" s="164"/>
      <c r="K130" s="78">
        <v>5.5000000000000003E-4</v>
      </c>
      <c r="L130" s="78">
        <f>E130*K130</f>
        <v>6.6E-3</v>
      </c>
      <c r="O130" s="75">
        <v>20</v>
      </c>
      <c r="P130" s="75" t="s">
        <v>114</v>
      </c>
      <c r="V130" s="79" t="s">
        <v>198</v>
      </c>
      <c r="W130" s="80">
        <v>42.06</v>
      </c>
      <c r="Z130" s="75" t="s">
        <v>302</v>
      </c>
      <c r="AB130" s="75">
        <v>7</v>
      </c>
    </row>
    <row r="131" spans="1:28">
      <c r="A131" s="157">
        <v>83</v>
      </c>
      <c r="B131" s="165" t="s">
        <v>200</v>
      </c>
      <c r="C131" s="159" t="s">
        <v>355</v>
      </c>
      <c r="D131" s="160" t="s">
        <v>303</v>
      </c>
      <c r="E131" s="161">
        <v>9</v>
      </c>
      <c r="F131" s="162" t="s">
        <v>156</v>
      </c>
      <c r="G131" s="163"/>
      <c r="H131" s="163"/>
      <c r="I131" s="163"/>
      <c r="J131" s="164"/>
      <c r="K131" s="78">
        <v>3.4500000000000003E-2</v>
      </c>
      <c r="L131" s="78">
        <f>E131*K131</f>
        <v>0.3105</v>
      </c>
      <c r="O131" s="75">
        <v>20</v>
      </c>
      <c r="P131" s="75" t="s">
        <v>114</v>
      </c>
      <c r="V131" s="79" t="s">
        <v>38</v>
      </c>
      <c r="Z131" s="75" t="s">
        <v>304</v>
      </c>
      <c r="AA131" s="75" t="s">
        <v>114</v>
      </c>
      <c r="AB131" s="75">
        <v>8</v>
      </c>
    </row>
    <row r="132" spans="1:28">
      <c r="A132" s="157">
        <v>84</v>
      </c>
      <c r="B132" s="165" t="s">
        <v>200</v>
      </c>
      <c r="C132" s="159" t="s">
        <v>355</v>
      </c>
      <c r="D132" s="160" t="s">
        <v>305</v>
      </c>
      <c r="E132" s="161">
        <v>1</v>
      </c>
      <c r="F132" s="162" t="s">
        <v>156</v>
      </c>
      <c r="G132" s="163"/>
      <c r="H132" s="163"/>
      <c r="I132" s="163"/>
      <c r="J132" s="164"/>
      <c r="K132" s="78">
        <v>3.4500000000000003E-2</v>
      </c>
      <c r="L132" s="78">
        <f>E132*K132</f>
        <v>3.4500000000000003E-2</v>
      </c>
      <c r="O132" s="75">
        <v>20</v>
      </c>
      <c r="P132" s="75" t="s">
        <v>114</v>
      </c>
      <c r="V132" s="79" t="s">
        <v>38</v>
      </c>
      <c r="Z132" s="75" t="s">
        <v>304</v>
      </c>
      <c r="AA132" s="75" t="s">
        <v>114</v>
      </c>
      <c r="AB132" s="75">
        <v>8</v>
      </c>
    </row>
    <row r="133" spans="1:28">
      <c r="A133" s="157">
        <v>85</v>
      </c>
      <c r="B133" s="165" t="s">
        <v>200</v>
      </c>
      <c r="C133" s="159" t="s">
        <v>356</v>
      </c>
      <c r="D133" s="160" t="s">
        <v>306</v>
      </c>
      <c r="E133" s="161">
        <v>2</v>
      </c>
      <c r="F133" s="162" t="s">
        <v>156</v>
      </c>
      <c r="G133" s="163"/>
      <c r="H133" s="163"/>
      <c r="I133" s="163"/>
      <c r="J133" s="164"/>
      <c r="K133" s="78">
        <v>3.7999999999999999E-2</v>
      </c>
      <c r="L133" s="78">
        <f>E133*K133</f>
        <v>7.5999999999999998E-2</v>
      </c>
      <c r="O133" s="75">
        <v>20</v>
      </c>
      <c r="P133" s="75" t="s">
        <v>114</v>
      </c>
      <c r="V133" s="79" t="s">
        <v>38</v>
      </c>
      <c r="Z133" s="75" t="s">
        <v>304</v>
      </c>
      <c r="AA133" s="75" t="s">
        <v>114</v>
      </c>
      <c r="AB133" s="75">
        <v>8</v>
      </c>
    </row>
    <row r="134" spans="1:28">
      <c r="A134" s="157">
        <v>86</v>
      </c>
      <c r="B134" s="165" t="s">
        <v>297</v>
      </c>
      <c r="C134" s="159" t="s">
        <v>307</v>
      </c>
      <c r="D134" s="160" t="s">
        <v>308</v>
      </c>
      <c r="E134" s="161"/>
      <c r="F134" s="162" t="s">
        <v>84</v>
      </c>
      <c r="G134" s="163"/>
      <c r="H134" s="163"/>
      <c r="I134" s="163"/>
      <c r="J134" s="164"/>
      <c r="O134" s="75">
        <v>20</v>
      </c>
      <c r="P134" s="75" t="s">
        <v>114</v>
      </c>
      <c r="V134" s="79" t="s">
        <v>198</v>
      </c>
      <c r="Z134" s="75" t="s">
        <v>265</v>
      </c>
      <c r="AB134" s="75">
        <v>1</v>
      </c>
    </row>
    <row r="135" spans="1:28">
      <c r="A135" s="157"/>
      <c r="B135" s="165"/>
      <c r="C135" s="159"/>
      <c r="D135" s="166" t="s">
        <v>309</v>
      </c>
      <c r="E135" s="167">
        <f>J135</f>
        <v>0</v>
      </c>
      <c r="F135" s="162"/>
      <c r="G135" s="163"/>
      <c r="H135" s="167"/>
      <c r="I135" s="167"/>
      <c r="J135" s="168"/>
      <c r="L135" s="103">
        <f>SUM(L127:L134)</f>
        <v>0.42760000000000004</v>
      </c>
      <c r="N135" s="104">
        <f>SUM(N127:N134)</f>
        <v>0</v>
      </c>
      <c r="W135" s="80">
        <f>SUM(W127:W134)</f>
        <v>42.06</v>
      </c>
    </row>
    <row r="136" spans="1:28">
      <c r="A136" s="157"/>
      <c r="B136" s="165"/>
      <c r="C136" s="159"/>
      <c r="D136" s="160"/>
      <c r="E136" s="161"/>
      <c r="F136" s="162"/>
      <c r="G136" s="163"/>
      <c r="H136" s="163"/>
      <c r="I136" s="163"/>
      <c r="J136" s="164"/>
    </row>
    <row r="137" spans="1:28">
      <c r="A137" s="157"/>
      <c r="B137" s="159" t="s">
        <v>310</v>
      </c>
      <c r="C137" s="159"/>
      <c r="D137" s="160"/>
      <c r="E137" s="161"/>
      <c r="F137" s="162"/>
      <c r="G137" s="163"/>
      <c r="H137" s="163"/>
      <c r="I137" s="163"/>
      <c r="J137" s="164"/>
    </row>
    <row r="138" spans="1:28">
      <c r="A138" s="157">
        <v>87</v>
      </c>
      <c r="B138" s="165" t="s">
        <v>311</v>
      </c>
      <c r="C138" s="159" t="s">
        <v>312</v>
      </c>
      <c r="D138" s="160" t="s">
        <v>313</v>
      </c>
      <c r="E138" s="161">
        <v>4665.8599999999997</v>
      </c>
      <c r="F138" s="162" t="s">
        <v>314</v>
      </c>
      <c r="G138" s="163"/>
      <c r="H138" s="163"/>
      <c r="I138" s="163"/>
      <c r="J138" s="164"/>
      <c r="K138" s="78">
        <v>5.0000000000000002E-5</v>
      </c>
      <c r="L138" s="78">
        <f>E138*K138</f>
        <v>0.233293</v>
      </c>
      <c r="O138" s="75">
        <v>20</v>
      </c>
      <c r="P138" s="75" t="s">
        <v>114</v>
      </c>
      <c r="V138" s="79" t="s">
        <v>198</v>
      </c>
      <c r="W138" s="80">
        <v>163.30500000000001</v>
      </c>
      <c r="Z138" s="75" t="s">
        <v>315</v>
      </c>
      <c r="AB138" s="75">
        <v>7</v>
      </c>
    </row>
    <row r="139" spans="1:28">
      <c r="A139" s="157">
        <v>88</v>
      </c>
      <c r="B139" s="165" t="s">
        <v>200</v>
      </c>
      <c r="C139" s="159" t="s">
        <v>316</v>
      </c>
      <c r="D139" s="160" t="s">
        <v>317</v>
      </c>
      <c r="E139" s="161">
        <v>4805.8360000000002</v>
      </c>
      <c r="F139" s="162" t="s">
        <v>314</v>
      </c>
      <c r="G139" s="163"/>
      <c r="H139" s="163"/>
      <c r="I139" s="163"/>
      <c r="J139" s="164"/>
      <c r="K139" s="78">
        <v>1E-3</v>
      </c>
      <c r="L139" s="78">
        <f>E139*K139</f>
        <v>4.8058360000000002</v>
      </c>
      <c r="O139" s="75">
        <v>20</v>
      </c>
      <c r="P139" s="75" t="s">
        <v>114</v>
      </c>
      <c r="V139" s="79" t="s">
        <v>38</v>
      </c>
      <c r="Z139" s="75" t="s">
        <v>318</v>
      </c>
      <c r="AA139" s="75" t="s">
        <v>114</v>
      </c>
      <c r="AB139" s="75">
        <v>8</v>
      </c>
    </row>
    <row r="140" spans="1:28">
      <c r="A140" s="157">
        <v>89</v>
      </c>
      <c r="B140" s="165" t="s">
        <v>311</v>
      </c>
      <c r="C140" s="159" t="s">
        <v>319</v>
      </c>
      <c r="D140" s="160" t="s">
        <v>320</v>
      </c>
      <c r="E140" s="161"/>
      <c r="F140" s="162" t="s">
        <v>84</v>
      </c>
      <c r="G140" s="163"/>
      <c r="H140" s="163"/>
      <c r="I140" s="163"/>
      <c r="J140" s="164"/>
      <c r="O140" s="75">
        <v>20</v>
      </c>
      <c r="P140" s="75" t="s">
        <v>114</v>
      </c>
      <c r="V140" s="79" t="s">
        <v>198</v>
      </c>
      <c r="Z140" s="75" t="s">
        <v>315</v>
      </c>
      <c r="AB140" s="75">
        <v>1</v>
      </c>
    </row>
    <row r="141" spans="1:28">
      <c r="A141" s="157"/>
      <c r="B141" s="165"/>
      <c r="C141" s="159"/>
      <c r="D141" s="166" t="s">
        <v>321</v>
      </c>
      <c r="E141" s="167">
        <f>J141</f>
        <v>0</v>
      </c>
      <c r="F141" s="162"/>
      <c r="G141" s="163"/>
      <c r="H141" s="167"/>
      <c r="I141" s="167"/>
      <c r="J141" s="168"/>
      <c r="L141" s="103">
        <f>SUM(L137:L140)</f>
        <v>5.039129</v>
      </c>
      <c r="N141" s="104">
        <f>SUM(N137:N140)</f>
        <v>0</v>
      </c>
      <c r="W141" s="80">
        <f>SUM(W137:W140)</f>
        <v>163.30500000000001</v>
      </c>
    </row>
    <row r="142" spans="1:28">
      <c r="A142" s="157"/>
      <c r="B142" s="165"/>
      <c r="C142" s="159"/>
      <c r="D142" s="160"/>
      <c r="E142" s="161"/>
      <c r="F142" s="162"/>
      <c r="G142" s="163"/>
      <c r="H142" s="163"/>
      <c r="I142" s="163"/>
      <c r="J142" s="164"/>
    </row>
    <row r="143" spans="1:28">
      <c r="A143" s="157"/>
      <c r="B143" s="159" t="s">
        <v>322</v>
      </c>
      <c r="C143" s="159"/>
      <c r="D143" s="160"/>
      <c r="E143" s="161"/>
      <c r="F143" s="162"/>
      <c r="G143" s="163"/>
      <c r="H143" s="163"/>
      <c r="I143" s="163"/>
      <c r="J143" s="164"/>
    </row>
    <row r="144" spans="1:28">
      <c r="A144" s="157">
        <v>90</v>
      </c>
      <c r="B144" s="165" t="s">
        <v>323</v>
      </c>
      <c r="C144" s="159" t="s">
        <v>324</v>
      </c>
      <c r="D144" s="160" t="s">
        <v>325</v>
      </c>
      <c r="E144" s="161">
        <v>153.78700000000001</v>
      </c>
      <c r="F144" s="162" t="s">
        <v>113</v>
      </c>
      <c r="G144" s="163"/>
      <c r="H144" s="163"/>
      <c r="I144" s="163"/>
      <c r="J144" s="164"/>
      <c r="K144" s="78">
        <v>3.8999999999999999E-4</v>
      </c>
      <c r="L144" s="78">
        <f>E144*K144</f>
        <v>5.9976930000000005E-2</v>
      </c>
      <c r="O144" s="75">
        <v>20</v>
      </c>
      <c r="P144" s="75" t="s">
        <v>114</v>
      </c>
      <c r="V144" s="79" t="s">
        <v>198</v>
      </c>
      <c r="W144" s="80">
        <v>28.603999999999999</v>
      </c>
      <c r="Z144" s="75" t="s">
        <v>326</v>
      </c>
      <c r="AB144" s="75">
        <v>7</v>
      </c>
    </row>
    <row r="145" spans="1:28">
      <c r="A145" s="157">
        <v>91</v>
      </c>
      <c r="B145" s="165" t="s">
        <v>323</v>
      </c>
      <c r="C145" s="159" t="s">
        <v>327</v>
      </c>
      <c r="D145" s="160" t="s">
        <v>328</v>
      </c>
      <c r="E145" s="161">
        <v>50</v>
      </c>
      <c r="F145" s="162" t="s">
        <v>113</v>
      </c>
      <c r="G145" s="163"/>
      <c r="H145" s="163"/>
      <c r="I145" s="163"/>
      <c r="J145" s="164"/>
      <c r="K145" s="78">
        <v>3.2000000000000003E-4</v>
      </c>
      <c r="L145" s="78">
        <f>E145*K145</f>
        <v>1.6E-2</v>
      </c>
      <c r="O145" s="75">
        <v>20</v>
      </c>
      <c r="P145" s="75" t="s">
        <v>114</v>
      </c>
      <c r="V145" s="79" t="s">
        <v>198</v>
      </c>
      <c r="W145" s="80">
        <v>6.2</v>
      </c>
      <c r="Z145" s="75" t="s">
        <v>329</v>
      </c>
      <c r="AB145" s="75">
        <v>7</v>
      </c>
    </row>
    <row r="146" spans="1:28">
      <c r="A146" s="157">
        <v>92</v>
      </c>
      <c r="B146" s="165" t="s">
        <v>323</v>
      </c>
      <c r="C146" s="159" t="s">
        <v>330</v>
      </c>
      <c r="D146" s="160" t="s">
        <v>331</v>
      </c>
      <c r="E146" s="161">
        <v>2141.5430000000001</v>
      </c>
      <c r="F146" s="162" t="s">
        <v>113</v>
      </c>
      <c r="G146" s="163"/>
      <c r="H146" s="163"/>
      <c r="I146" s="163"/>
      <c r="J146" s="164"/>
      <c r="K146" s="78">
        <v>3.4000000000000002E-4</v>
      </c>
      <c r="L146" s="78">
        <f>E146*K146</f>
        <v>0.72812462000000011</v>
      </c>
      <c r="O146" s="75">
        <v>20</v>
      </c>
      <c r="P146" s="75" t="s">
        <v>114</v>
      </c>
      <c r="V146" s="79" t="s">
        <v>198</v>
      </c>
      <c r="W146" s="80">
        <v>391.90199999999999</v>
      </c>
      <c r="Z146" s="75" t="s">
        <v>329</v>
      </c>
      <c r="AB146" s="75">
        <v>7</v>
      </c>
    </row>
    <row r="147" spans="1:28">
      <c r="A147" s="157"/>
      <c r="B147" s="165"/>
      <c r="C147" s="159"/>
      <c r="D147" s="166" t="s">
        <v>332</v>
      </c>
      <c r="E147" s="167">
        <f>J147</f>
        <v>0</v>
      </c>
      <c r="F147" s="162"/>
      <c r="G147" s="163"/>
      <c r="H147" s="167"/>
      <c r="I147" s="167"/>
      <c r="J147" s="168"/>
      <c r="L147" s="103">
        <f>SUM(L143:L146)</f>
        <v>0.80410155000000016</v>
      </c>
      <c r="N147" s="104">
        <f>SUM(N143:N146)</f>
        <v>0</v>
      </c>
      <c r="W147" s="80">
        <f>SUM(W143:W146)</f>
        <v>426.70600000000002</v>
      </c>
    </row>
    <row r="148" spans="1:28">
      <c r="A148" s="157"/>
      <c r="B148" s="165"/>
      <c r="C148" s="159"/>
      <c r="D148" s="160"/>
      <c r="E148" s="161"/>
      <c r="F148" s="162"/>
      <c r="G148" s="163"/>
      <c r="H148" s="163"/>
      <c r="I148" s="163"/>
      <c r="J148" s="164"/>
    </row>
    <row r="149" spans="1:28">
      <c r="A149" s="157"/>
      <c r="B149" s="165"/>
      <c r="C149" s="159"/>
      <c r="D149" s="169" t="s">
        <v>333</v>
      </c>
      <c r="E149" s="167">
        <f>J149</f>
        <v>0</v>
      </c>
      <c r="F149" s="162"/>
      <c r="G149" s="163"/>
      <c r="H149" s="167"/>
      <c r="I149" s="167"/>
      <c r="J149" s="168"/>
      <c r="L149" s="103">
        <f>+L86+L90+L113+L120+L125+L135+L141+L147</f>
        <v>23.285638890000001</v>
      </c>
      <c r="N149" s="104">
        <f>+N86+N90+N113+N120+N125+N135+N141+N147</f>
        <v>49.893000000000001</v>
      </c>
      <c r="W149" s="80">
        <f>+W86+W90+W113+W120+W125+W135+W141+W147</f>
        <v>1388.2249999999999</v>
      </c>
    </row>
    <row r="150" spans="1:28">
      <c r="A150" s="157"/>
      <c r="B150" s="165"/>
      <c r="C150" s="159"/>
      <c r="D150" s="160"/>
      <c r="E150" s="161"/>
      <c r="F150" s="162"/>
      <c r="G150" s="163"/>
      <c r="H150" s="163"/>
      <c r="I150" s="163"/>
      <c r="J150" s="164"/>
    </row>
    <row r="151" spans="1:28">
      <c r="A151" s="157"/>
      <c r="B151" s="165"/>
      <c r="C151" s="159"/>
      <c r="D151" s="171" t="s">
        <v>357</v>
      </c>
      <c r="E151" s="167">
        <f>J151</f>
        <v>0</v>
      </c>
      <c r="F151" s="162"/>
      <c r="G151" s="163"/>
      <c r="H151" s="167"/>
      <c r="I151" s="167"/>
      <c r="J151" s="168"/>
      <c r="L151" s="103">
        <f>+L59+L149</f>
        <v>28.95803154</v>
      </c>
      <c r="N151" s="104">
        <f>+N59+N149</f>
        <v>153.69386600000001</v>
      </c>
      <c r="W151" s="80">
        <f>+W59+W149</f>
        <v>2663.2539999999999</v>
      </c>
    </row>
    <row r="152" spans="1:28">
      <c r="A152" s="157"/>
      <c r="B152" s="165"/>
      <c r="C152" s="159"/>
      <c r="D152" s="160"/>
      <c r="E152" s="161"/>
      <c r="F152" s="162"/>
      <c r="G152" s="163"/>
      <c r="H152" s="163"/>
      <c r="I152" s="163"/>
      <c r="J152" s="164"/>
    </row>
    <row r="153" spans="1:28" ht="13.5" thickBot="1">
      <c r="A153" s="172"/>
      <c r="B153" s="173"/>
      <c r="C153" s="174"/>
      <c r="D153" s="175"/>
      <c r="E153" s="176"/>
      <c r="F153" s="177"/>
      <c r="G153" s="178"/>
      <c r="H153" s="178"/>
      <c r="I153" s="178"/>
      <c r="J153" s="179"/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Kryci list</vt:lpstr>
      <vt:lpstr>Prehlad</vt:lpstr>
      <vt:lpstr>Prehlad!Názvy_tlače</vt:lpstr>
      <vt:lpstr>'Kryci list'!Oblasť_tlače</vt:lpstr>
      <vt:lpstr>Prehlad!Oblasť_tlače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Angelika Matlohova</cp:lastModifiedBy>
  <cp:lastPrinted>2017-11-22T10:18:16Z</cp:lastPrinted>
  <dcterms:created xsi:type="dcterms:W3CDTF">1999-04-06T07:39:42Z</dcterms:created>
  <dcterms:modified xsi:type="dcterms:W3CDTF">2018-05-17T07:04:04Z</dcterms:modified>
</cp:coreProperties>
</file>